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eric_hoefel_vermont_gov/Documents/Desktop/"/>
    </mc:Choice>
  </mc:AlternateContent>
  <xr:revisionPtr revIDLastSave="0" documentId="13_ncr:1_{46388FB3-9CF5-4FD3-ADA0-A2297136BF02}" xr6:coauthVersionLast="47" xr6:coauthVersionMax="47" xr10:uidLastSave="{00000000-0000-0000-0000-000000000000}"/>
  <bookViews>
    <workbookView xWindow="-25200" yWindow="1935" windowWidth="22665" windowHeight="13185" firstSheet="1" activeTab="1" xr2:uid="{8D217ACE-9443-4534-828E-9E8E6A6E82B7}"/>
  </bookViews>
  <sheets>
    <sheet name="dropdown" sheetId="22" state="hidden" r:id="rId1"/>
    <sheet name="SBITA" sheetId="19" r:id="rId2"/>
    <sheet name="CY SBITA Expenditures" sheetId="21" r:id="rId3"/>
    <sheet name="DIP Beginning Balance" sheetId="18" r:id="rId4"/>
    <sheet name="Certification" sheetId="7" r:id="rId5"/>
  </sheets>
  <externalReferences>
    <externalReference r:id="rId6"/>
    <externalReference r:id="rId7"/>
    <externalReference r:id="rId8"/>
    <externalReference r:id="rId9"/>
  </externalReferences>
  <definedNames>
    <definedName name="aaa">[1]Sheet2!$B$6</definedName>
    <definedName name="aaaaaa">[2]Sheet2!$B$6</definedName>
    <definedName name="ARRA">[3]List!$C$1:$C$2</definedName>
    <definedName name="BUs">dropdown!$A$2:$A$68</definedName>
    <definedName name="FY23CIP_dd">#REF!</definedName>
    <definedName name="Major_Prog_Level" localSheetId="0">'[4]SEFA Data-Dept'!#REF!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Parties">dropdown!$H$1:$H$4</definedName>
    <definedName name="SFD">#REF!</definedName>
    <definedName name="SFV" localSheetId="0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9" l="1"/>
  <c r="H48" i="19"/>
  <c r="H43" i="19"/>
  <c r="H47" i="19"/>
  <c r="H44" i="19"/>
  <c r="K10" i="19"/>
  <c r="I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1" i="19"/>
  <c r="K9" i="19"/>
  <c r="H45" i="19" l="1"/>
  <c r="H46" i="19" s="1"/>
  <c r="K12" i="19"/>
  <c r="C5" i="7"/>
  <c r="C4" i="19"/>
  <c r="E4" i="22"/>
  <c r="J43" i="19" l="1"/>
  <c r="K43" i="19" s="1"/>
</calcChain>
</file>

<file path=xl/sharedStrings.xml><?xml version="1.0" encoding="utf-8"?>
<sst xmlns="http://schemas.openxmlformats.org/spreadsheetml/2006/main" count="487" uniqueCount="304">
  <si>
    <t>Description</t>
  </si>
  <si>
    <t>Line</t>
  </si>
  <si>
    <t>STATE OF VERMONT</t>
  </si>
  <si>
    <t>ex a</t>
  </si>
  <si>
    <t>Authorized person required to fill in name and phone # above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</si>
  <si>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</si>
  <si>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</si>
  <si>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</si>
  <si>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</si>
  <si>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</si>
  <si>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</si>
  <si>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</si>
  <si>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</si>
  <si>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</si>
  <si>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</si>
  <si>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</si>
  <si>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</si>
  <si>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</si>
  <si>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Completed form to be returned via email to</t>
  </si>
  <si>
    <t>Start Date</t>
  </si>
  <si>
    <t>01140</t>
  </si>
  <si>
    <t>01160</t>
  </si>
  <si>
    <t>01180</t>
  </si>
  <si>
    <t>02140</t>
  </si>
  <si>
    <t>02150</t>
  </si>
  <si>
    <t>02230</t>
  </si>
  <si>
    <t>02240</t>
  </si>
  <si>
    <t>03410</t>
  </si>
  <si>
    <t>03440</t>
  </si>
  <si>
    <t>03460</t>
  </si>
  <si>
    <t>04100</t>
  </si>
  <si>
    <t>05100</t>
  </si>
  <si>
    <t>06100</t>
  </si>
  <si>
    <t>06130</t>
  </si>
  <si>
    <t>08100</t>
  </si>
  <si>
    <t>08110</t>
  </si>
  <si>
    <t>01100</t>
  </si>
  <si>
    <t>01105</t>
  </si>
  <si>
    <t>Agency of Digital Services</t>
  </si>
  <si>
    <t>01110</t>
  </si>
  <si>
    <t>Finance &amp; Management</t>
  </si>
  <si>
    <t>01130</t>
  </si>
  <si>
    <t>Libraries</t>
  </si>
  <si>
    <t>01150</t>
  </si>
  <si>
    <t>Buildings &amp; Gen Serv-Gov'tal</t>
  </si>
  <si>
    <t>Buildings &amp; Gen Serv-Capital</t>
  </si>
  <si>
    <t>01200</t>
  </si>
  <si>
    <t>01210</t>
  </si>
  <si>
    <t>01220</t>
  </si>
  <si>
    <t>01230</t>
  </si>
  <si>
    <t>01240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</si>
  <si>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</si>
  <si>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</si>
  <si>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</si>
  <si>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</si>
  <si>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</si>
  <si>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</si>
  <si>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</si>
  <si>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</si>
  <si>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</si>
  <si>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01280</t>
  </si>
  <si>
    <t>VOSHA Review Board</t>
  </si>
  <si>
    <t>01290</t>
  </si>
  <si>
    <t>01300</t>
  </si>
  <si>
    <t>State Ethics Commission</t>
  </si>
  <si>
    <t>02100</t>
  </si>
  <si>
    <t>02110</t>
  </si>
  <si>
    <t>02120</t>
  </si>
  <si>
    <t>02130</t>
  </si>
  <si>
    <t>Military</t>
  </si>
  <si>
    <t>02160</t>
  </si>
  <si>
    <t>02170</t>
  </si>
  <si>
    <t>02200</t>
  </si>
  <si>
    <t>02210</t>
  </si>
  <si>
    <t>Financial Regulation</t>
  </si>
  <si>
    <t>02250</t>
  </si>
  <si>
    <t>02260</t>
  </si>
  <si>
    <t>02280</t>
  </si>
  <si>
    <t>Human Rights Commission</t>
  </si>
  <si>
    <t>03150</t>
  </si>
  <si>
    <t>Corrections</t>
  </si>
  <si>
    <t>03310</t>
  </si>
  <si>
    <t>03330</t>
  </si>
  <si>
    <t>Green Mountain Care Board</t>
  </si>
  <si>
    <t>03400</t>
  </si>
  <si>
    <t>03420</t>
  </si>
  <si>
    <t>03480</t>
  </si>
  <si>
    <t>06120</t>
  </si>
  <si>
    <t>Fish &amp; Wildlife</t>
  </si>
  <si>
    <t>Forests, Parks &amp; Recreation</t>
  </si>
  <si>
    <t>06140</t>
  </si>
  <si>
    <t>Environmental Conservation</t>
  </si>
  <si>
    <t>06215</t>
  </si>
  <si>
    <t>Natural Resources Board</t>
  </si>
  <si>
    <t>07100</t>
  </si>
  <si>
    <t>07120</t>
  </si>
  <si>
    <t>Economic Development</t>
  </si>
  <si>
    <t>07130</t>
  </si>
  <si>
    <t>03675</t>
  </si>
  <si>
    <t>07110</t>
  </si>
  <si>
    <t>ISF ONLY</t>
  </si>
  <si>
    <t>Business-type ONLY</t>
  </si>
  <si>
    <t>Fiduciary Funds ONLY</t>
  </si>
  <si>
    <t>GL Business Unit</t>
  </si>
  <si>
    <t>TOTAL ABOVE</t>
  </si>
  <si>
    <t>Buildings &amp; Gen Serv-Prop</t>
  </si>
  <si>
    <t>01172</t>
  </si>
  <si>
    <t>BGS Federal Surplus Property</t>
  </si>
  <si>
    <t>Beginning Balance</t>
  </si>
  <si>
    <t>VISION.ACFR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</si>
  <si>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</si>
  <si>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QUESTIONS should be directed to:</t>
  </si>
  <si>
    <t>Contract ID</t>
  </si>
  <si>
    <t>VISION Supplier ID</t>
  </si>
  <si>
    <t>VISION Supplier</t>
  </si>
  <si>
    <t>NuHarbor Secuirty Inc</t>
  </si>
  <si>
    <t>Parties</t>
  </si>
  <si>
    <t>Security Information &amp; Management Solution</t>
  </si>
  <si>
    <t>Must submit copy of contract agreement between Department/Agency and Contractor</t>
  </si>
  <si>
    <t>** Select BU **</t>
  </si>
  <si>
    <t>AGENCY OR DEPT</t>
  </si>
  <si>
    <t>Secretary of Administration</t>
  </si>
  <si>
    <t>Taxes</t>
  </si>
  <si>
    <t>Executive Governor's Office</t>
  </si>
  <si>
    <t>Legislature</t>
  </si>
  <si>
    <t>01215</t>
  </si>
  <si>
    <t>Legislative Counsel</t>
  </si>
  <si>
    <t>Joint Fiscal Committee</t>
  </si>
  <si>
    <t>01225</t>
  </si>
  <si>
    <t>Legislative Information Technology</t>
  </si>
  <si>
    <t>Sgt.-At-Arms</t>
  </si>
  <si>
    <t>Lt. Governor's Office</t>
  </si>
  <si>
    <t>01266</t>
  </si>
  <si>
    <t>Vermont Pension Investment Commission</t>
  </si>
  <si>
    <t>Labor Relations</t>
  </si>
  <si>
    <t>Unorganized Towns and Gores</t>
  </si>
  <si>
    <t>Attorney General</t>
  </si>
  <si>
    <t>Defender General</t>
  </si>
  <si>
    <t>Judicial</t>
  </si>
  <si>
    <t>State's Attorneys &amp; Sheriffs</t>
  </si>
  <si>
    <t>Public Safety/State Police</t>
  </si>
  <si>
    <t>Center for Crime Victim's Services</t>
  </si>
  <si>
    <t>Criminal Justice Training Council (Police Acad.)</t>
  </si>
  <si>
    <t>Agriculture</t>
  </si>
  <si>
    <t>Secretary of State</t>
  </si>
  <si>
    <t>Public Service Dept.</t>
  </si>
  <si>
    <t>Public Utility Commission</t>
  </si>
  <si>
    <t>E-911</t>
  </si>
  <si>
    <t>02320</t>
  </si>
  <si>
    <t>Department of Liquor and Lottery</t>
  </si>
  <si>
    <t>02330</t>
  </si>
  <si>
    <t>Cannabis Control Board</t>
  </si>
  <si>
    <t>Dept of Mental Health</t>
  </si>
  <si>
    <t>03340</t>
  </si>
  <si>
    <t>Office of Child, Youth, and Family Advocate</t>
  </si>
  <si>
    <t>Human Services</t>
  </si>
  <si>
    <t>Dept of Vermont Health Access</t>
  </si>
  <si>
    <t>Health Dept.</t>
  </si>
  <si>
    <t>Children &amp; Family Services</t>
  </si>
  <si>
    <t>Aging &amp; Independent Living</t>
  </si>
  <si>
    <t>Corrections/Offender Work Program</t>
  </si>
  <si>
    <t>Governor's Commission on Women</t>
  </si>
  <si>
    <t>Dept of Labor</t>
  </si>
  <si>
    <t>Education Dept.</t>
  </si>
  <si>
    <t>Natural Resources</t>
  </si>
  <si>
    <t>Commerce &amp; Community Dev.</t>
  </si>
  <si>
    <t>Housing &amp; Community Affairs</t>
  </si>
  <si>
    <t>Tourism and Marketing</t>
  </si>
  <si>
    <t>Transportation (AOT)</t>
  </si>
  <si>
    <t>Department of Motor Vehicles</t>
  </si>
  <si>
    <t>FY24 Expenditures</t>
  </si>
  <si>
    <t>FY 2024 Development in Process Form - ACFR5</t>
  </si>
  <si>
    <t>SBITA DEVELOPMENT IN PROCESS FORM</t>
  </si>
  <si>
    <t>Business Unit:</t>
  </si>
  <si>
    <t>Department Name:</t>
  </si>
  <si>
    <t>As the authorized official* for my department, I certify, to the best of my knowledge, that this is a true and accurate reporting of SBITA in accordance with the records of this department.</t>
  </si>
  <si>
    <t>** Select **</t>
  </si>
  <si>
    <t>Adjustments</t>
  </si>
  <si>
    <t>Ending Balance 6/30/24</t>
  </si>
  <si>
    <t>YES</t>
  </si>
  <si>
    <t>NO</t>
  </si>
  <si>
    <t>Module Moved to Production</t>
  </si>
  <si>
    <t>Parties (Held by ADS)</t>
  </si>
  <si>
    <t>In Service Date</t>
  </si>
  <si>
    <t>Planned Go Live Date, if not in service</t>
  </si>
  <si>
    <t>ACFR-5 - SBITA</t>
  </si>
  <si>
    <t>Recommended Query VT_CONTRACT_VCHR_DETAILS</t>
  </si>
  <si>
    <t>Ensure the detail provided matches the amount on the SBITA Tab, and we can identify which costs belong to each project</t>
  </si>
  <si>
    <t>Provide supporting details on CY  Expenditures as listed on the SBITA tab</t>
  </si>
  <si>
    <t>Summary by Unit</t>
  </si>
  <si>
    <t>Row Labels</t>
  </si>
  <si>
    <t>Sum of Amount</t>
  </si>
  <si>
    <t>ISF Fund</t>
  </si>
  <si>
    <t>58800</t>
  </si>
  <si>
    <t>Grand Total</t>
  </si>
  <si>
    <t>SetID</t>
  </si>
  <si>
    <t>Fund</t>
  </si>
  <si>
    <t>Descr</t>
  </si>
  <si>
    <t>STATE</t>
  </si>
  <si>
    <t>50100</t>
  </si>
  <si>
    <t>Unemployment Compensation Fund</t>
  </si>
  <si>
    <t>50150</t>
  </si>
  <si>
    <t>Unemployment Comp Contingent</t>
  </si>
  <si>
    <t>50200</t>
  </si>
  <si>
    <t>Vermont Lottery Commission</t>
  </si>
  <si>
    <t>50250</t>
  </si>
  <si>
    <t>Sports Wagering Enterprise Fd</t>
  </si>
  <si>
    <t>50300</t>
  </si>
  <si>
    <t>Liquor Control Fund</t>
  </si>
  <si>
    <t>50500</t>
  </si>
  <si>
    <t>Municipal Equipment Loan Fund</t>
  </si>
  <si>
    <t>50510</t>
  </si>
  <si>
    <t>Municipal Energy Revolving Fd</t>
  </si>
  <si>
    <t>50700</t>
  </si>
  <si>
    <t>Federal Surplus Property Fund</t>
  </si>
  <si>
    <t>50800</t>
  </si>
  <si>
    <t>Adaptive Equipment Loan Fund</t>
  </si>
  <si>
    <t>50900</t>
  </si>
  <si>
    <t>Electric Power Sales Fund</t>
  </si>
  <si>
    <t>TYPE</t>
  </si>
  <si>
    <t xml:space="preserve">BUSINESS </t>
  </si>
  <si>
    <t>55100</t>
  </si>
  <si>
    <t>Medical Insurance Fund</t>
  </si>
  <si>
    <t>55110</t>
  </si>
  <si>
    <t>Select Care (POS) Plan</t>
  </si>
  <si>
    <t>55120</t>
  </si>
  <si>
    <t>Total Choice Plan (CHO)</t>
  </si>
  <si>
    <t>55130</t>
  </si>
  <si>
    <t>Health Guard (PPO) Plan</t>
  </si>
  <si>
    <t>55140</t>
  </si>
  <si>
    <t>Safety Net Plan (CAT)</t>
  </si>
  <si>
    <t>55200</t>
  </si>
  <si>
    <t>Dental Insurance Fund</t>
  </si>
  <si>
    <t>55300</t>
  </si>
  <si>
    <t>Life Insurance Fund</t>
  </si>
  <si>
    <t>55400</t>
  </si>
  <si>
    <t>Employee Assistance Plan Fund</t>
  </si>
  <si>
    <t>55500</t>
  </si>
  <si>
    <t>Long Term Disability Fund</t>
  </si>
  <si>
    <t>55600</t>
  </si>
  <si>
    <t>VT Family &amp; Medical Leave Ins</t>
  </si>
  <si>
    <t>56100</t>
  </si>
  <si>
    <t>Workers' Compensation Fund</t>
  </si>
  <si>
    <t>56200</t>
  </si>
  <si>
    <t>State Liability Insurance Fund</t>
  </si>
  <si>
    <t>56300</t>
  </si>
  <si>
    <t>Risk Management - All Other</t>
  </si>
  <si>
    <t>57100</t>
  </si>
  <si>
    <t>Highway Garage Fund</t>
  </si>
  <si>
    <t>58100</t>
  </si>
  <si>
    <t>Information Technology</t>
  </si>
  <si>
    <t>58200</t>
  </si>
  <si>
    <t>Fleet Management</t>
  </si>
  <si>
    <t>58300</t>
  </si>
  <si>
    <t>Copy Center Fund</t>
  </si>
  <si>
    <t>58400</t>
  </si>
  <si>
    <t>Postage Fund</t>
  </si>
  <si>
    <t>58500</t>
  </si>
  <si>
    <t>State Surplus Property Fund</t>
  </si>
  <si>
    <t>58600</t>
  </si>
  <si>
    <t>Equipment Revolving Fund</t>
  </si>
  <si>
    <t>58700</t>
  </si>
  <si>
    <t>Property Management Fund</t>
  </si>
  <si>
    <t>Facilities Operations Fund</t>
  </si>
  <si>
    <t>58900</t>
  </si>
  <si>
    <t>E-Procurement Fund</t>
  </si>
  <si>
    <t>59100</t>
  </si>
  <si>
    <t>Correctional Industries Fund</t>
  </si>
  <si>
    <t>59200</t>
  </si>
  <si>
    <t>GOVNet</t>
  </si>
  <si>
    <t>59300</t>
  </si>
  <si>
    <t>Financial Management Fund</t>
  </si>
  <si>
    <t>59400</t>
  </si>
  <si>
    <t>State Resource Mgmt Revolving</t>
  </si>
  <si>
    <t>59500</t>
  </si>
  <si>
    <t>Single Audit Revolving Fund</t>
  </si>
  <si>
    <t>59600</t>
  </si>
  <si>
    <t>Human Resource Services</t>
  </si>
  <si>
    <t>59700</t>
  </si>
  <si>
    <t>Energy Revolving Fund</t>
  </si>
  <si>
    <t>ISF</t>
  </si>
  <si>
    <t>60100</t>
  </si>
  <si>
    <t>Vermont State Retirement Fund</t>
  </si>
  <si>
    <t>60150</t>
  </si>
  <si>
    <t>St Empl Postemp Benefit Trust</t>
  </si>
  <si>
    <t>60200</t>
  </si>
  <si>
    <t>Vt State Defined Contribution</t>
  </si>
  <si>
    <t>60300</t>
  </si>
  <si>
    <t>State Teachers' Retirement</t>
  </si>
  <si>
    <t>60350</t>
  </si>
  <si>
    <t>Ret Teachers Health-Med Ben Fd</t>
  </si>
  <si>
    <t>60400</t>
  </si>
  <si>
    <t>Vt Muni Employees' Retirement</t>
  </si>
  <si>
    <t>60450</t>
  </si>
  <si>
    <t>VMERS Retiree Health Savings</t>
  </si>
  <si>
    <t>60500</t>
  </si>
  <si>
    <t>Municipal Defined Contribution</t>
  </si>
  <si>
    <t>60600</t>
  </si>
  <si>
    <t>Single Deposit Investment Acct</t>
  </si>
  <si>
    <t>Fiduciary</t>
  </si>
  <si>
    <t>Fidiciary</t>
  </si>
  <si>
    <t>Business</t>
  </si>
  <si>
    <t>Check = 0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</si>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</sst>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39" fontId="2" fillId="0" borderId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/>
    <xf numFmtId="0" fontId="7" fillId="0" borderId="0"/>
    <xf numFmtId="0" fontId="43" fillId="0" borderId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4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" fillId="0" borderId="9">
      <alignment horizontal="center"/>
    </xf>
    <xf numFmtId="0" fontId="44" fillId="0" borderId="9">
      <alignment horizontal="center"/>
    </xf>
    <xf numFmtId="3" fontId="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43" fillId="24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4" fontId="6" fillId="0" borderId="0" xfId="0" applyNumberFormat="1" applyFon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43" fontId="5" fillId="0" borderId="12" xfId="28" applyFont="1" applyBorder="1"/>
    <xf numFmtId="43" fontId="5" fillId="25" borderId="12" xfId="28" applyFont="1" applyFill="1" applyBorder="1"/>
    <xf numFmtId="0" fontId="27" fillId="0" borderId="13" xfId="0" applyFont="1" applyBorder="1"/>
    <xf numFmtId="0" fontId="27" fillId="0" borderId="14" xfId="0" applyFont="1" applyBorder="1"/>
    <xf numFmtId="0" fontId="29" fillId="0" borderId="15" xfId="0" applyFont="1" applyBorder="1"/>
    <xf numFmtId="0" fontId="27" fillId="0" borderId="0" xfId="0" applyFont="1"/>
    <xf numFmtId="41" fontId="30" fillId="0" borderId="9" xfId="0" applyNumberFormat="1" applyFont="1" applyBorder="1" applyAlignment="1" applyProtection="1">
      <alignment horizontal="left"/>
      <protection locked="0"/>
    </xf>
    <xf numFmtId="0" fontId="31" fillId="0" borderId="14" xfId="0" applyFont="1" applyBorder="1"/>
    <xf numFmtId="0" fontId="32" fillId="0" borderId="15" xfId="0" applyFont="1" applyBorder="1"/>
    <xf numFmtId="0" fontId="33" fillId="0" borderId="15" xfId="0" quotePrefix="1" applyFont="1" applyBorder="1" applyAlignment="1">
      <alignment horizontal="right"/>
    </xf>
    <xf numFmtId="0" fontId="34" fillId="0" borderId="0" xfId="0" applyFont="1"/>
    <xf numFmtId="0" fontId="34" fillId="0" borderId="15" xfId="0" applyFont="1" applyBorder="1" applyAlignment="1">
      <alignment horizontal="right"/>
    </xf>
    <xf numFmtId="0" fontId="32" fillId="0" borderId="0" xfId="0" applyFont="1"/>
    <xf numFmtId="0" fontId="29" fillId="0" borderId="0" xfId="0" applyFont="1"/>
    <xf numFmtId="0" fontId="33" fillId="0" borderId="15" xfId="0" quotePrefix="1" applyFont="1" applyBorder="1" applyAlignment="1">
      <alignment horizontal="right" vertical="top"/>
    </xf>
    <xf numFmtId="0" fontId="27" fillId="0" borderId="15" xfId="0" applyFont="1" applyBorder="1" applyAlignment="1">
      <alignment horizontal="right" vertical="top"/>
    </xf>
    <xf numFmtId="0" fontId="0" fillId="0" borderId="14" xfId="0" applyBorder="1"/>
    <xf numFmtId="0" fontId="27" fillId="0" borderId="15" xfId="0" applyFont="1" applyBorder="1"/>
    <xf numFmtId="0" fontId="38" fillId="0" borderId="0" xfId="0" applyFont="1" applyAlignment="1">
      <alignment vertical="top"/>
    </xf>
    <xf numFmtId="0" fontId="41" fillId="0" borderId="15" xfId="0" applyFont="1" applyBorder="1"/>
    <xf numFmtId="0" fontId="41" fillId="0" borderId="14" xfId="0" applyFont="1" applyBorder="1"/>
    <xf numFmtId="0" fontId="27" fillId="0" borderId="16" xfId="0" applyFont="1" applyBorder="1"/>
    <xf numFmtId="0" fontId="32" fillId="0" borderId="17" xfId="0" applyFont="1" applyBorder="1" applyAlignment="1">
      <alignment horizontal="right" vertical="center"/>
    </xf>
    <xf numFmtId="0" fontId="42" fillId="0" borderId="17" xfId="38" applyFont="1" applyBorder="1" applyAlignment="1" applyProtection="1">
      <alignment vertical="center"/>
    </xf>
    <xf numFmtId="0" fontId="27" fillId="0" borderId="18" xfId="0" applyFont="1" applyBorder="1"/>
    <xf numFmtId="0" fontId="1" fillId="0" borderId="0" xfId="0" applyFont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Protection="1">
      <protection locked="0"/>
    </xf>
    <xf numFmtId="0" fontId="0" fillId="0" borderId="12" xfId="0" applyBorder="1" applyAlignment="1">
      <alignment horizontal="center"/>
    </xf>
    <xf numFmtId="0" fontId="6" fillId="0" borderId="0" xfId="0" applyFont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45" fillId="0" borderId="0" xfId="37" applyFill="1" applyAlignment="1" applyProtection="1">
      <alignment horizontal="left"/>
      <protection locked="0"/>
    </xf>
    <xf numFmtId="0" fontId="45" fillId="0" borderId="0" xfId="37" applyFill="1" applyAlignment="1">
      <protection locked="0"/>
    </xf>
    <xf numFmtId="0" fontId="45" fillId="0" borderId="0" xfId="37" applyFill="1" applyAlignment="1" applyProtection="1">
      <protection locked="0"/>
    </xf>
    <xf numFmtId="0" fontId="0" fillId="0" borderId="24" xfId="0" applyBorder="1"/>
    <xf numFmtId="0" fontId="0" fillId="0" borderId="24" xfId="0" applyBorder="1" applyProtection="1">
      <protection locked="0"/>
    </xf>
    <xf numFmtId="0" fontId="6" fillId="0" borderId="24" xfId="0" applyFont="1" applyBorder="1" applyProtection="1">
      <protection locked="0"/>
    </xf>
    <xf numFmtId="0" fontId="0" fillId="0" borderId="24" xfId="0" applyBorder="1" applyAlignment="1">
      <alignment horizontal="center" wrapText="1"/>
    </xf>
    <xf numFmtId="164" fontId="6" fillId="0" borderId="0" xfId="0" applyNumberFormat="1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"/>
      <protection locked="0"/>
    </xf>
    <xf numFmtId="49" fontId="6" fillId="27" borderId="24" xfId="43" applyNumberFormat="1" applyFont="1" applyFill="1" applyBorder="1" applyAlignment="1">
      <alignment horizontal="center" vertical="center"/>
    </xf>
    <xf numFmtId="0" fontId="6" fillId="27" borderId="24" xfId="43" applyFont="1" applyFill="1" applyBorder="1"/>
    <xf numFmtId="0" fontId="1" fillId="0" borderId="0" xfId="43"/>
    <xf numFmtId="49" fontId="46" fillId="0" borderId="24" xfId="43" applyNumberFormat="1" applyFont="1" applyBorder="1" applyAlignment="1">
      <alignment horizontal="center" vertical="center"/>
    </xf>
    <xf numFmtId="0" fontId="46" fillId="0" borderId="24" xfId="43" applyFont="1" applyBorder="1"/>
    <xf numFmtId="0" fontId="1" fillId="0" borderId="24" xfId="43" applyBorder="1"/>
    <xf numFmtId="14" fontId="1" fillId="0" borderId="0" xfId="43" applyNumberFormat="1"/>
    <xf numFmtId="49" fontId="46" fillId="0" borderId="24" xfId="43" quotePrefix="1" applyNumberFormat="1" applyFont="1" applyBorder="1" applyAlignment="1">
      <alignment horizontal="center" vertical="center"/>
    </xf>
    <xf numFmtId="49" fontId="1" fillId="0" borderId="24" xfId="43" quotePrefix="1" applyNumberFormat="1" applyBorder="1" applyAlignment="1">
      <alignment horizontal="center"/>
    </xf>
    <xf numFmtId="49" fontId="46" fillId="0" borderId="24" xfId="43" quotePrefix="1" applyNumberFormat="1" applyFont="1" applyBorder="1" applyAlignment="1">
      <alignment horizontal="center" vertical="center" wrapText="1"/>
    </xf>
    <xf numFmtId="49" fontId="1" fillId="0" borderId="24" xfId="43" applyNumberFormat="1" applyBorder="1" applyAlignment="1">
      <alignment horizontal="center"/>
    </xf>
    <xf numFmtId="49" fontId="1" fillId="0" borderId="24" xfId="43" applyNumberFormat="1" applyBorder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5" fillId="28" borderId="12" xfId="0" applyFont="1" applyFill="1" applyBorder="1"/>
    <xf numFmtId="0" fontId="5" fillId="28" borderId="24" xfId="0" applyFont="1" applyFill="1" applyBorder="1"/>
    <xf numFmtId="14" fontId="5" fillId="28" borderId="12" xfId="0" applyNumberFormat="1" applyFont="1" applyFill="1" applyBorder="1"/>
    <xf numFmtId="43" fontId="5" fillId="28" borderId="12" xfId="28" applyFont="1" applyFill="1" applyBorder="1"/>
    <xf numFmtId="0" fontId="41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164" fontId="41" fillId="0" borderId="0" xfId="0" applyNumberFormat="1" applyFont="1" applyAlignment="1" applyProtection="1">
      <alignment horizontal="left"/>
      <protection locked="0"/>
    </xf>
    <xf numFmtId="0" fontId="1" fillId="25" borderId="12" xfId="0" applyFont="1" applyFill="1" applyBorder="1" applyAlignment="1">
      <alignment horizontal="center" wrapText="1"/>
    </xf>
    <xf numFmtId="43" fontId="0" fillId="0" borderId="23" xfId="28" applyFont="1" applyBorder="1" applyProtection="1">
      <protection locked="0"/>
    </xf>
    <xf numFmtId="43" fontId="0" fillId="0" borderId="12" xfId="28" applyFon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14" fontId="5" fillId="0" borderId="12" xfId="28" applyNumberFormat="1" applyFont="1" applyBorder="1" applyAlignment="1">
      <alignment horizontal="center"/>
    </xf>
    <xf numFmtId="14" fontId="5" fillId="28" borderId="12" xfId="28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43" fontId="0" fillId="0" borderId="0" xfId="28" applyFont="1"/>
    <xf numFmtId="0" fontId="0" fillId="29" borderId="0" xfId="0" applyFill="1"/>
    <xf numFmtId="43" fontId="0" fillId="29" borderId="0" xfId="28" applyFont="1" applyFill="1"/>
    <xf numFmtId="43" fontId="0" fillId="29" borderId="0" xfId="28" quotePrefix="1" applyFont="1" applyFill="1"/>
    <xf numFmtId="43" fontId="0" fillId="0" borderId="24" xfId="28" applyFont="1" applyBorder="1" applyProtection="1">
      <protection locked="0"/>
    </xf>
    <xf numFmtId="43" fontId="5" fillId="25" borderId="24" xfId="28" applyFont="1" applyFill="1" applyBorder="1"/>
    <xf numFmtId="43" fontId="5" fillId="0" borderId="24" xfId="28" applyFont="1" applyBorder="1"/>
    <xf numFmtId="14" fontId="1" fillId="0" borderId="0" xfId="43" applyNumberFormat="1" applyProtection="1">
      <protection locked="0"/>
    </xf>
    <xf numFmtId="43" fontId="6" fillId="0" borderId="12" xfId="28" applyFont="1" applyBorder="1" applyAlignment="1" applyProtection="1">
      <alignment horizontal="center"/>
      <protection locked="0"/>
    </xf>
    <xf numFmtId="43" fontId="0" fillId="0" borderId="12" xfId="0" applyNumberFormat="1" applyBorder="1" applyProtection="1">
      <protection locked="0"/>
    </xf>
    <xf numFmtId="43" fontId="47" fillId="0" borderId="24" xfId="28" applyFont="1" applyBorder="1" applyAlignment="1" applyProtection="1">
      <alignment horizontal="center"/>
      <protection locked="0"/>
    </xf>
    <xf numFmtId="0" fontId="47" fillId="0" borderId="24" xfId="0" applyFont="1" applyBorder="1" applyProtection="1">
      <protection locked="0"/>
    </xf>
    <xf numFmtId="0" fontId="45" fillId="0" borderId="0" xfId="37" applyFill="1" applyAlignment="1">
      <alignment horizontal="left"/>
      <protection locked="0"/>
    </xf>
    <xf numFmtId="0" fontId="45" fillId="0" borderId="0" xfId="37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7" fontId="29" fillId="0" borderId="15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9" xfId="0" applyFont="1" applyBorder="1" applyProtection="1">
      <protection locked="0"/>
    </xf>
    <xf numFmtId="0" fontId="35" fillId="0" borderId="0" xfId="0" applyFont="1" applyAlignment="1">
      <alignment horizontal="left" vertical="top" wrapText="1"/>
    </xf>
    <xf numFmtId="0" fontId="45" fillId="0" borderId="0" xfId="37" applyFill="1" applyAlignment="1">
      <alignment horizontal="center"/>
      <protection locked="0"/>
    </xf>
    <xf numFmtId="0" fontId="45" fillId="0" borderId="0" xfId="37" applyFill="1" applyAlignment="1" applyProtection="1">
      <alignment horizontal="center"/>
      <protection locked="0"/>
    </xf>
    <xf numFmtId="0" fontId="37" fillId="0" borderId="0" xfId="0" applyFont="1" applyAlignment="1">
      <alignment horizontal="left" vertical="center" wrapText="1"/>
    </xf>
    <xf numFmtId="0" fontId="32" fillId="0" borderId="0" xfId="0" applyFont="1" applyAlignment="1">
      <alignment wrapText="1"/>
    </xf>
    <xf numFmtId="0" fontId="0" fillId="0" borderId="0" xfId="0" applyAlignment="1">
      <alignment wrapText="1"/>
    </xf>
    <xf numFmtId="0" fontId="35" fillId="0" borderId="9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5" fillId="26" borderId="21" xfId="0" applyFont="1" applyFill="1" applyBorder="1" applyAlignment="1">
      <alignment horizontal="left" vertical="center" wrapText="1"/>
    </xf>
    <xf numFmtId="0" fontId="35" fillId="26" borderId="22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rmal 3" xfId="45" xr:uid="{00000000-0005-0000-0000-00002D000000}"/>
    <cellStyle name="Note" xfId="46" builtinId="10" customBuiltin="1"/>
    <cellStyle name="Output" xfId="47" builtinId="21" customBuiltin="1"/>
    <cellStyle name="PSChar" xfId="48" xr:uid="{00000000-0005-0000-0000-000030000000}"/>
    <cellStyle name="PSChar 2" xfId="49" xr:uid="{00000000-0005-0000-0000-000031000000}"/>
    <cellStyle name="PSDate" xfId="50" xr:uid="{00000000-0005-0000-0000-000032000000}"/>
    <cellStyle name="PSDate 2" xfId="51" xr:uid="{00000000-0005-0000-0000-000033000000}"/>
    <cellStyle name="PSDec" xfId="52" xr:uid="{00000000-0005-0000-0000-000034000000}"/>
    <cellStyle name="PSDec 2" xfId="53" xr:uid="{00000000-0005-0000-0000-000035000000}"/>
    <cellStyle name="PSHeading" xfId="54" xr:uid="{00000000-0005-0000-0000-000036000000}"/>
    <cellStyle name="PSHeading 2" xfId="55" xr:uid="{00000000-0005-0000-0000-000037000000}"/>
    <cellStyle name="PSInt" xfId="56" xr:uid="{00000000-0005-0000-0000-000038000000}"/>
    <cellStyle name="PSInt 2" xfId="57" xr:uid="{00000000-0005-0000-0000-000039000000}"/>
    <cellStyle name="PSSpacer" xfId="58" xr:uid="{00000000-0005-0000-0000-00003A000000}"/>
    <cellStyle name="PSSpacer 2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17</xdr:row>
          <xdr:rowOff>152400</xdr:rowOff>
        </xdr:from>
        <xdr:to>
          <xdr:col>1</xdr:col>
          <xdr:colOff>30480</xdr:colOff>
          <xdr:row>17</xdr:row>
          <xdr:rowOff>335280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  <sheetName val="SEFA_Data8"/>
      <sheetName val="CFDA_Program_Titles_Table8"/>
      <sheetName val="OFA_9998"/>
      <sheetName val="Fed__Agency_Identifier_Table8"/>
      <sheetName val="SEFA_Data9"/>
      <sheetName val="CFDA_Program_Titles_Table9"/>
      <sheetName val="OFA_9999"/>
      <sheetName val="Fed__Agency_Identifier_Table9"/>
      <sheetName val="SEFA_Data10"/>
      <sheetName val="CFDA_Program_Titles_Table10"/>
      <sheetName val="OFA_99910"/>
      <sheetName val="Fed__Agency_Identifier_Table10"/>
      <sheetName val="SEFA_Data11"/>
      <sheetName val="CFDA_Program_Titles_Table11"/>
      <sheetName val="OFA_99911"/>
      <sheetName val="Fed__Agency_Identifier_Table11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C877-4470-48CF-8CF8-4539DA004C08}">
  <dimension ref="A1:J128"/>
  <sheetViews>
    <sheetView workbookViewId="0">
      <selection activeCell="A125" sqref="A125"/>
    </sheetView>
  </sheetViews>
  <sheetFormatPr defaultColWidth="8.77734375" defaultRowHeight="13.2" x14ac:dyDescent="0.25"/>
  <cols>
    <col min="1" max="1" width="19.5546875" style="52" bestFit="1" customWidth="1"/>
    <col min="2" max="2" width="40.77734375" style="52" bestFit="1" customWidth="1"/>
    <col min="3" max="3" width="8.77734375" style="52"/>
    <col min="4" max="4" width="21" style="52" customWidth="1"/>
    <col min="5" max="5" width="9.21875" style="52" bestFit="1" customWidth="1"/>
    <col min="6" max="7" width="8.77734375" style="52"/>
    <col min="8" max="8" width="13.77734375" style="52" customWidth="1"/>
    <col min="9" max="9" width="8.77734375" style="52"/>
    <col min="10" max="10" width="12" style="52" customWidth="1"/>
    <col min="11" max="16384" width="8.77734375" style="52"/>
  </cols>
  <sheetData>
    <row r="1" spans="1:10" x14ac:dyDescent="0.25">
      <c r="H1" s="52" t="s">
        <v>176</v>
      </c>
      <c r="J1" s="52" t="s">
        <v>116</v>
      </c>
    </row>
    <row r="2" spans="1:10" x14ac:dyDescent="0.25">
      <c r="A2" s="50" t="s">
        <v>119</v>
      </c>
      <c r="B2" s="51" t="s">
        <v>120</v>
      </c>
      <c r="H2"/>
    </row>
    <row r="3" spans="1:10" x14ac:dyDescent="0.25">
      <c r="A3" s="53" t="s">
        <v>36</v>
      </c>
      <c r="B3" s="54" t="s">
        <v>121</v>
      </c>
      <c r="E3" s="88">
        <v>45107</v>
      </c>
      <c r="H3" t="s">
        <v>179</v>
      </c>
      <c r="J3" s="52" t="s">
        <v>176</v>
      </c>
    </row>
    <row r="4" spans="1:10" x14ac:dyDescent="0.25">
      <c r="A4" s="53" t="s">
        <v>37</v>
      </c>
      <c r="B4" s="55" t="s">
        <v>38</v>
      </c>
      <c r="E4" s="56">
        <f>E3</f>
        <v>45107</v>
      </c>
      <c r="H4" t="s">
        <v>180</v>
      </c>
    </row>
    <row r="5" spans="1:10" x14ac:dyDescent="0.25">
      <c r="A5" s="53" t="s">
        <v>39</v>
      </c>
      <c r="B5" s="54" t="s">
        <v>40</v>
      </c>
      <c r="J5" s="52" t="s">
        <v>179</v>
      </c>
    </row>
    <row r="6" spans="1:10" x14ac:dyDescent="0.25">
      <c r="A6" s="53" t="s">
        <v>41</v>
      </c>
      <c r="B6" s="54" t="s">
        <v>42</v>
      </c>
      <c r="J6" s="52" t="s">
        <v>180</v>
      </c>
    </row>
    <row r="7" spans="1:10" x14ac:dyDescent="0.25">
      <c r="A7" s="53" t="s">
        <v>20</v>
      </c>
      <c r="B7" s="54" t="s">
        <v>122</v>
      </c>
    </row>
    <row r="8" spans="1:10" x14ac:dyDescent="0.25">
      <c r="A8" s="57" t="s">
        <v>43</v>
      </c>
      <c r="B8" s="55" t="s">
        <v>44</v>
      </c>
    </row>
    <row r="9" spans="1:10" x14ac:dyDescent="0.25">
      <c r="A9" s="58" t="s">
        <v>21</v>
      </c>
      <c r="B9" s="55" t="s">
        <v>105</v>
      </c>
    </row>
    <row r="10" spans="1:10" x14ac:dyDescent="0.25">
      <c r="A10" s="57" t="s">
        <v>22</v>
      </c>
      <c r="B10" s="55" t="s">
        <v>45</v>
      </c>
    </row>
    <row r="11" spans="1:10" x14ac:dyDescent="0.25">
      <c r="A11" s="59" t="s">
        <v>106</v>
      </c>
      <c r="B11" s="54" t="s">
        <v>107</v>
      </c>
    </row>
    <row r="12" spans="1:10" x14ac:dyDescent="0.25">
      <c r="A12" s="53" t="s">
        <v>46</v>
      </c>
      <c r="B12" s="54" t="s">
        <v>123</v>
      </c>
    </row>
    <row r="13" spans="1:10" x14ac:dyDescent="0.25">
      <c r="A13" s="53" t="s">
        <v>47</v>
      </c>
      <c r="B13" s="54" t="s">
        <v>124</v>
      </c>
    </row>
    <row r="14" spans="1:10" x14ac:dyDescent="0.25">
      <c r="A14" s="57" t="s">
        <v>125</v>
      </c>
      <c r="B14" s="54" t="s">
        <v>126</v>
      </c>
    </row>
    <row r="15" spans="1:10" x14ac:dyDescent="0.25">
      <c r="A15" s="53" t="s">
        <v>48</v>
      </c>
      <c r="B15" s="54" t="s">
        <v>127</v>
      </c>
    </row>
    <row r="16" spans="1:10" x14ac:dyDescent="0.25">
      <c r="A16" s="57" t="s">
        <v>128</v>
      </c>
      <c r="B16" s="54" t="s">
        <v>129</v>
      </c>
    </row>
    <row r="17" spans="1:2" x14ac:dyDescent="0.25">
      <c r="A17" s="53" t="s">
        <v>49</v>
      </c>
      <c r="B17" s="54" t="s">
        <v>130</v>
      </c>
    </row>
    <row r="18" spans="1:2" x14ac:dyDescent="0.25">
      <c r="A18" s="53" t="s">
        <v>50</v>
      </c>
      <c r="B18" s="54" t="s">
        <v>131</v>
      </c>
    </row>
    <row r="19" spans="1:2" x14ac:dyDescent="0.25">
      <c r="A19" s="58" t="s">
        <v>51</v>
      </c>
      <c r="B19" s="55" t="s">
        <v>52</v>
      </c>
    </row>
    <row r="20" spans="1:2" x14ac:dyDescent="0.25">
      <c r="A20" s="58" t="s">
        <v>53</v>
      </c>
      <c r="B20" s="55" t="s">
        <v>54</v>
      </c>
    </row>
    <row r="21" spans="1:2" x14ac:dyDescent="0.25">
      <c r="A21" s="60" t="s">
        <v>55</v>
      </c>
      <c r="B21" s="55" t="s">
        <v>56</v>
      </c>
    </row>
    <row r="22" spans="1:2" x14ac:dyDescent="0.25">
      <c r="A22" s="60" t="s">
        <v>57</v>
      </c>
      <c r="B22" s="55" t="s">
        <v>58</v>
      </c>
    </row>
    <row r="23" spans="1:2" x14ac:dyDescent="0.25">
      <c r="A23" s="57" t="s">
        <v>132</v>
      </c>
      <c r="B23" s="54" t="s">
        <v>133</v>
      </c>
    </row>
    <row r="24" spans="1:2" x14ac:dyDescent="0.25">
      <c r="A24" s="53" t="s">
        <v>59</v>
      </c>
      <c r="B24" s="54" t="s">
        <v>134</v>
      </c>
    </row>
    <row r="25" spans="1:2" x14ac:dyDescent="0.25">
      <c r="A25" s="53" t="s">
        <v>60</v>
      </c>
      <c r="B25" s="54" t="s">
        <v>61</v>
      </c>
    </row>
    <row r="26" spans="1:2" x14ac:dyDescent="0.25">
      <c r="A26" s="57" t="s">
        <v>62</v>
      </c>
      <c r="B26" s="54" t="s">
        <v>135</v>
      </c>
    </row>
    <row r="27" spans="1:2" x14ac:dyDescent="0.25">
      <c r="A27" s="57" t="s">
        <v>63</v>
      </c>
      <c r="B27" s="54" t="s">
        <v>64</v>
      </c>
    </row>
    <row r="28" spans="1:2" x14ac:dyDescent="0.25">
      <c r="A28" s="53" t="s">
        <v>65</v>
      </c>
      <c r="B28" s="54" t="s">
        <v>136</v>
      </c>
    </row>
    <row r="29" spans="1:2" x14ac:dyDescent="0.25">
      <c r="A29" s="53" t="s">
        <v>66</v>
      </c>
      <c r="B29" s="54" t="s">
        <v>137</v>
      </c>
    </row>
    <row r="30" spans="1:2" x14ac:dyDescent="0.25">
      <c r="A30" s="53" t="s">
        <v>67</v>
      </c>
      <c r="B30" s="54" t="s">
        <v>138</v>
      </c>
    </row>
    <row r="31" spans="1:2" x14ac:dyDescent="0.25">
      <c r="A31" s="53" t="s">
        <v>68</v>
      </c>
      <c r="B31" s="54" t="s">
        <v>139</v>
      </c>
    </row>
    <row r="32" spans="1:2" x14ac:dyDescent="0.25">
      <c r="A32" s="53" t="s">
        <v>23</v>
      </c>
      <c r="B32" s="54" t="s">
        <v>140</v>
      </c>
    </row>
    <row r="33" spans="1:2" x14ac:dyDescent="0.25">
      <c r="A33" s="53" t="s">
        <v>24</v>
      </c>
      <c r="B33" s="54" t="s">
        <v>69</v>
      </c>
    </row>
    <row r="34" spans="1:2" x14ac:dyDescent="0.25">
      <c r="A34" s="53" t="s">
        <v>70</v>
      </c>
      <c r="B34" s="54" t="s">
        <v>141</v>
      </c>
    </row>
    <row r="35" spans="1:2" x14ac:dyDescent="0.25">
      <c r="A35" s="53" t="s">
        <v>71</v>
      </c>
      <c r="B35" s="54" t="s">
        <v>142</v>
      </c>
    </row>
    <row r="36" spans="1:2" x14ac:dyDescent="0.25">
      <c r="A36" s="53" t="s">
        <v>72</v>
      </c>
      <c r="B36" s="54" t="s">
        <v>143</v>
      </c>
    </row>
    <row r="37" spans="1:2" x14ac:dyDescent="0.25">
      <c r="A37" s="53" t="s">
        <v>73</v>
      </c>
      <c r="B37" s="54" t="s">
        <v>74</v>
      </c>
    </row>
    <row r="38" spans="1:2" x14ac:dyDescent="0.25">
      <c r="A38" s="53" t="s">
        <v>25</v>
      </c>
      <c r="B38" s="54" t="s">
        <v>144</v>
      </c>
    </row>
    <row r="39" spans="1:2" x14ac:dyDescent="0.25">
      <c r="A39" s="53" t="s">
        <v>26</v>
      </c>
      <c r="B39" s="54" t="s">
        <v>145</v>
      </c>
    </row>
    <row r="40" spans="1:2" x14ac:dyDescent="0.25">
      <c r="A40" s="53" t="s">
        <v>75</v>
      </c>
      <c r="B40" s="55" t="s">
        <v>146</v>
      </c>
    </row>
    <row r="41" spans="1:2" x14ac:dyDescent="0.25">
      <c r="A41" s="53" t="s">
        <v>76</v>
      </c>
      <c r="B41" s="54" t="s">
        <v>147</v>
      </c>
    </row>
    <row r="42" spans="1:2" x14ac:dyDescent="0.25">
      <c r="A42" s="53" t="s">
        <v>77</v>
      </c>
      <c r="B42" s="54" t="s">
        <v>78</v>
      </c>
    </row>
    <row r="43" spans="1:2" x14ac:dyDescent="0.25">
      <c r="A43" s="53" t="s">
        <v>148</v>
      </c>
      <c r="B43" s="54" t="s">
        <v>149</v>
      </c>
    </row>
    <row r="44" spans="1:2" x14ac:dyDescent="0.25">
      <c r="A44" s="57" t="s">
        <v>150</v>
      </c>
      <c r="B44" s="55" t="s">
        <v>151</v>
      </c>
    </row>
    <row r="45" spans="1:2" x14ac:dyDescent="0.25">
      <c r="A45" s="53" t="s">
        <v>79</v>
      </c>
      <c r="B45" s="54" t="s">
        <v>152</v>
      </c>
    </row>
    <row r="46" spans="1:2" x14ac:dyDescent="0.25">
      <c r="A46" s="53" t="s">
        <v>82</v>
      </c>
      <c r="B46" s="54" t="s">
        <v>83</v>
      </c>
    </row>
    <row r="47" spans="1:2" x14ac:dyDescent="0.25">
      <c r="A47" s="57" t="s">
        <v>153</v>
      </c>
      <c r="B47" s="54" t="s">
        <v>154</v>
      </c>
    </row>
    <row r="48" spans="1:2" x14ac:dyDescent="0.25">
      <c r="A48" s="53" t="s">
        <v>84</v>
      </c>
      <c r="B48" s="54" t="s">
        <v>155</v>
      </c>
    </row>
    <row r="49" spans="1:2" x14ac:dyDescent="0.25">
      <c r="A49" s="53" t="s">
        <v>27</v>
      </c>
      <c r="B49" s="54" t="s">
        <v>156</v>
      </c>
    </row>
    <row r="50" spans="1:2" x14ac:dyDescent="0.25">
      <c r="A50" s="53" t="s">
        <v>85</v>
      </c>
      <c r="B50" s="54" t="s">
        <v>157</v>
      </c>
    </row>
    <row r="51" spans="1:2" x14ac:dyDescent="0.25">
      <c r="A51" s="53" t="s">
        <v>28</v>
      </c>
      <c r="B51" s="54" t="s">
        <v>158</v>
      </c>
    </row>
    <row r="52" spans="1:2" x14ac:dyDescent="0.25">
      <c r="A52" s="53" t="s">
        <v>29</v>
      </c>
      <c r="B52" s="54" t="s">
        <v>159</v>
      </c>
    </row>
    <row r="53" spans="1:2" x14ac:dyDescent="0.25">
      <c r="A53" s="53" t="s">
        <v>86</v>
      </c>
      <c r="B53" s="54" t="s">
        <v>80</v>
      </c>
    </row>
    <row r="54" spans="1:2" x14ac:dyDescent="0.25">
      <c r="A54" s="57" t="s">
        <v>98</v>
      </c>
      <c r="B54" s="54" t="s">
        <v>160</v>
      </c>
    </row>
    <row r="55" spans="1:2" x14ac:dyDescent="0.25">
      <c r="A55" s="53" t="s">
        <v>81</v>
      </c>
      <c r="B55" s="54" t="s">
        <v>161</v>
      </c>
    </row>
    <row r="56" spans="1:2" x14ac:dyDescent="0.25">
      <c r="A56" s="53" t="s">
        <v>30</v>
      </c>
      <c r="B56" s="54" t="s">
        <v>162</v>
      </c>
    </row>
    <row r="57" spans="1:2" x14ac:dyDescent="0.25">
      <c r="A57" s="53" t="s">
        <v>31</v>
      </c>
      <c r="B57" s="54" t="s">
        <v>163</v>
      </c>
    </row>
    <row r="58" spans="1:2" x14ac:dyDescent="0.25">
      <c r="A58" s="61" t="s">
        <v>32</v>
      </c>
      <c r="B58" s="54" t="s">
        <v>164</v>
      </c>
    </row>
    <row r="59" spans="1:2" x14ac:dyDescent="0.25">
      <c r="A59" s="53" t="s">
        <v>87</v>
      </c>
      <c r="B59" s="54" t="s">
        <v>88</v>
      </c>
    </row>
    <row r="60" spans="1:2" x14ac:dyDescent="0.25">
      <c r="A60" s="53" t="s">
        <v>33</v>
      </c>
      <c r="B60" s="54" t="s">
        <v>89</v>
      </c>
    </row>
    <row r="61" spans="1:2" x14ac:dyDescent="0.25">
      <c r="A61" s="53" t="s">
        <v>90</v>
      </c>
      <c r="B61" s="54" t="s">
        <v>91</v>
      </c>
    </row>
    <row r="62" spans="1:2" x14ac:dyDescent="0.25">
      <c r="A62" s="53" t="s">
        <v>92</v>
      </c>
      <c r="B62" s="54" t="s">
        <v>93</v>
      </c>
    </row>
    <row r="63" spans="1:2" x14ac:dyDescent="0.25">
      <c r="A63" s="53" t="s">
        <v>94</v>
      </c>
      <c r="B63" s="54" t="s">
        <v>165</v>
      </c>
    </row>
    <row r="64" spans="1:2" x14ac:dyDescent="0.25">
      <c r="A64" s="53" t="s">
        <v>99</v>
      </c>
      <c r="B64" s="54" t="s">
        <v>166</v>
      </c>
    </row>
    <row r="65" spans="1:4" x14ac:dyDescent="0.25">
      <c r="A65" s="53" t="s">
        <v>95</v>
      </c>
      <c r="B65" s="54" t="s">
        <v>96</v>
      </c>
    </row>
    <row r="66" spans="1:4" x14ac:dyDescent="0.25">
      <c r="A66" s="53" t="s">
        <v>97</v>
      </c>
      <c r="B66" s="54" t="s">
        <v>167</v>
      </c>
    </row>
    <row r="67" spans="1:4" x14ac:dyDescent="0.25">
      <c r="A67" s="53" t="s">
        <v>34</v>
      </c>
      <c r="B67" s="54" t="s">
        <v>168</v>
      </c>
    </row>
    <row r="68" spans="1:4" x14ac:dyDescent="0.25">
      <c r="A68" s="53" t="s">
        <v>35</v>
      </c>
      <c r="B68" s="54" t="s">
        <v>169</v>
      </c>
    </row>
    <row r="73" spans="1:4" x14ac:dyDescent="0.25">
      <c r="A73" s="52" t="s">
        <v>195</v>
      </c>
      <c r="B73" s="52" t="s">
        <v>196</v>
      </c>
      <c r="C73" s="52" t="s">
        <v>197</v>
      </c>
      <c r="D73" s="52" t="s">
        <v>219</v>
      </c>
    </row>
    <row r="74" spans="1:4" x14ac:dyDescent="0.25">
      <c r="A74" s="52" t="s">
        <v>198</v>
      </c>
      <c r="B74" s="52" t="s">
        <v>199</v>
      </c>
      <c r="C74" s="52" t="s">
        <v>200</v>
      </c>
      <c r="D74" s="52" t="s">
        <v>220</v>
      </c>
    </row>
    <row r="75" spans="1:4" x14ac:dyDescent="0.25">
      <c r="A75" s="52" t="s">
        <v>198</v>
      </c>
      <c r="B75" s="52" t="s">
        <v>201</v>
      </c>
      <c r="C75" s="52" t="s">
        <v>202</v>
      </c>
      <c r="D75" s="52" t="s">
        <v>220</v>
      </c>
    </row>
    <row r="76" spans="1:4" x14ac:dyDescent="0.25">
      <c r="A76" s="52" t="s">
        <v>198</v>
      </c>
      <c r="B76" s="52" t="s">
        <v>203</v>
      </c>
      <c r="C76" s="52" t="s">
        <v>204</v>
      </c>
      <c r="D76" s="52" t="s">
        <v>220</v>
      </c>
    </row>
    <row r="77" spans="1:4" x14ac:dyDescent="0.25">
      <c r="A77" s="52" t="s">
        <v>198</v>
      </c>
      <c r="B77" s="52" t="s">
        <v>205</v>
      </c>
      <c r="C77" s="52" t="s">
        <v>206</v>
      </c>
      <c r="D77" s="52" t="s">
        <v>220</v>
      </c>
    </row>
    <row r="78" spans="1:4" x14ac:dyDescent="0.25">
      <c r="A78" s="52" t="s">
        <v>198</v>
      </c>
      <c r="B78" s="52" t="s">
        <v>207</v>
      </c>
      <c r="C78" s="52" t="s">
        <v>208</v>
      </c>
      <c r="D78" s="52" t="s">
        <v>220</v>
      </c>
    </row>
    <row r="79" spans="1:4" x14ac:dyDescent="0.25">
      <c r="A79" s="52" t="s">
        <v>198</v>
      </c>
      <c r="B79" s="52" t="s">
        <v>209</v>
      </c>
      <c r="C79" s="52" t="s">
        <v>210</v>
      </c>
      <c r="D79" s="52" t="s">
        <v>220</v>
      </c>
    </row>
    <row r="80" spans="1:4" x14ac:dyDescent="0.25">
      <c r="A80" s="52" t="s">
        <v>198</v>
      </c>
      <c r="B80" s="52" t="s">
        <v>211</v>
      </c>
      <c r="C80" s="52" t="s">
        <v>212</v>
      </c>
      <c r="D80" s="52" t="s">
        <v>220</v>
      </c>
    </row>
    <row r="81" spans="1:4" x14ac:dyDescent="0.25">
      <c r="A81" s="52" t="s">
        <v>198</v>
      </c>
      <c r="B81" s="52" t="s">
        <v>213</v>
      </c>
      <c r="C81" s="52" t="s">
        <v>214</v>
      </c>
      <c r="D81" s="52" t="s">
        <v>220</v>
      </c>
    </row>
    <row r="82" spans="1:4" x14ac:dyDescent="0.25">
      <c r="A82" s="52" t="s">
        <v>198</v>
      </c>
      <c r="B82" s="52" t="s">
        <v>215</v>
      </c>
      <c r="C82" s="52" t="s">
        <v>216</v>
      </c>
      <c r="D82" s="52" t="s">
        <v>220</v>
      </c>
    </row>
    <row r="83" spans="1:4" x14ac:dyDescent="0.25">
      <c r="A83" s="52" t="s">
        <v>198</v>
      </c>
      <c r="B83" s="52" t="s">
        <v>217</v>
      </c>
      <c r="C83" s="52" t="s">
        <v>218</v>
      </c>
      <c r="D83" s="52" t="s">
        <v>220</v>
      </c>
    </row>
    <row r="86" spans="1:4" x14ac:dyDescent="0.25">
      <c r="A86" s="52" t="s">
        <v>195</v>
      </c>
      <c r="B86" s="52" t="s">
        <v>196</v>
      </c>
      <c r="C86" s="52" t="s">
        <v>197</v>
      </c>
      <c r="D86" s="52" t="s">
        <v>219</v>
      </c>
    </row>
    <row r="87" spans="1:4" x14ac:dyDescent="0.25">
      <c r="A87" s="52" t="s">
        <v>198</v>
      </c>
      <c r="B87" s="52" t="s">
        <v>221</v>
      </c>
      <c r="C87" s="52" t="s">
        <v>222</v>
      </c>
      <c r="D87" s="52" t="s">
        <v>280</v>
      </c>
    </row>
    <row r="88" spans="1:4" x14ac:dyDescent="0.25">
      <c r="A88" s="52" t="s">
        <v>198</v>
      </c>
      <c r="B88" s="52" t="s">
        <v>223</v>
      </c>
      <c r="C88" s="52" t="s">
        <v>224</v>
      </c>
      <c r="D88" s="52" t="s">
        <v>280</v>
      </c>
    </row>
    <row r="89" spans="1:4" x14ac:dyDescent="0.25">
      <c r="A89" s="52" t="s">
        <v>198</v>
      </c>
      <c r="B89" s="52" t="s">
        <v>225</v>
      </c>
      <c r="C89" s="52" t="s">
        <v>226</v>
      </c>
      <c r="D89" s="52" t="s">
        <v>280</v>
      </c>
    </row>
    <row r="90" spans="1:4" x14ac:dyDescent="0.25">
      <c r="A90" s="52" t="s">
        <v>198</v>
      </c>
      <c r="B90" s="52" t="s">
        <v>227</v>
      </c>
      <c r="C90" s="52" t="s">
        <v>228</v>
      </c>
      <c r="D90" s="52" t="s">
        <v>280</v>
      </c>
    </row>
    <row r="91" spans="1:4" x14ac:dyDescent="0.25">
      <c r="A91" s="52" t="s">
        <v>198</v>
      </c>
      <c r="B91" s="52" t="s">
        <v>229</v>
      </c>
      <c r="C91" s="52" t="s">
        <v>230</v>
      </c>
      <c r="D91" s="52" t="s">
        <v>280</v>
      </c>
    </row>
    <row r="92" spans="1:4" x14ac:dyDescent="0.25">
      <c r="A92" s="52" t="s">
        <v>198</v>
      </c>
      <c r="B92" s="52" t="s">
        <v>231</v>
      </c>
      <c r="C92" s="52" t="s">
        <v>232</v>
      </c>
      <c r="D92" s="52" t="s">
        <v>280</v>
      </c>
    </row>
    <row r="93" spans="1:4" x14ac:dyDescent="0.25">
      <c r="A93" s="52" t="s">
        <v>198</v>
      </c>
      <c r="B93" s="52" t="s">
        <v>233</v>
      </c>
      <c r="C93" s="52" t="s">
        <v>234</v>
      </c>
      <c r="D93" s="52" t="s">
        <v>280</v>
      </c>
    </row>
    <row r="94" spans="1:4" x14ac:dyDescent="0.25">
      <c r="A94" s="52" t="s">
        <v>198</v>
      </c>
      <c r="B94" s="52" t="s">
        <v>235</v>
      </c>
      <c r="C94" s="52" t="s">
        <v>236</v>
      </c>
      <c r="D94" s="52" t="s">
        <v>280</v>
      </c>
    </row>
    <row r="95" spans="1:4" x14ac:dyDescent="0.25">
      <c r="A95" s="52" t="s">
        <v>198</v>
      </c>
      <c r="B95" s="52" t="s">
        <v>237</v>
      </c>
      <c r="C95" s="52" t="s">
        <v>238</v>
      </c>
      <c r="D95" s="52" t="s">
        <v>280</v>
      </c>
    </row>
    <row r="96" spans="1:4" x14ac:dyDescent="0.25">
      <c r="A96" s="52" t="s">
        <v>198</v>
      </c>
      <c r="B96" s="52" t="s">
        <v>239</v>
      </c>
      <c r="C96" s="52" t="s">
        <v>240</v>
      </c>
      <c r="D96" s="52" t="s">
        <v>280</v>
      </c>
    </row>
    <row r="97" spans="1:4" x14ac:dyDescent="0.25">
      <c r="A97" s="52" t="s">
        <v>198</v>
      </c>
      <c r="B97" s="52" t="s">
        <v>241</v>
      </c>
      <c r="C97" s="52" t="s">
        <v>242</v>
      </c>
      <c r="D97" s="52" t="s">
        <v>280</v>
      </c>
    </row>
    <row r="98" spans="1:4" x14ac:dyDescent="0.25">
      <c r="A98" s="52" t="s">
        <v>198</v>
      </c>
      <c r="B98" s="52" t="s">
        <v>243</v>
      </c>
      <c r="C98" s="52" t="s">
        <v>244</v>
      </c>
      <c r="D98" s="52" t="s">
        <v>280</v>
      </c>
    </row>
    <row r="99" spans="1:4" x14ac:dyDescent="0.25">
      <c r="A99" s="52" t="s">
        <v>198</v>
      </c>
      <c r="B99" s="52" t="s">
        <v>245</v>
      </c>
      <c r="C99" s="52" t="s">
        <v>246</v>
      </c>
      <c r="D99" s="52" t="s">
        <v>280</v>
      </c>
    </row>
    <row r="100" spans="1:4" x14ac:dyDescent="0.25">
      <c r="A100" s="52" t="s">
        <v>198</v>
      </c>
      <c r="B100" s="52" t="s">
        <v>247</v>
      </c>
      <c r="C100" s="52" t="s">
        <v>248</v>
      </c>
      <c r="D100" s="52" t="s">
        <v>280</v>
      </c>
    </row>
    <row r="101" spans="1:4" x14ac:dyDescent="0.25">
      <c r="A101" s="52" t="s">
        <v>198</v>
      </c>
      <c r="B101" s="52" t="s">
        <v>249</v>
      </c>
      <c r="C101" s="52" t="s">
        <v>250</v>
      </c>
      <c r="D101" s="52" t="s">
        <v>280</v>
      </c>
    </row>
    <row r="102" spans="1:4" x14ac:dyDescent="0.25">
      <c r="A102" s="52" t="s">
        <v>198</v>
      </c>
      <c r="B102" s="52" t="s">
        <v>251</v>
      </c>
      <c r="C102" s="52" t="s">
        <v>252</v>
      </c>
      <c r="D102" s="52" t="s">
        <v>280</v>
      </c>
    </row>
    <row r="103" spans="1:4" x14ac:dyDescent="0.25">
      <c r="A103" s="52" t="s">
        <v>198</v>
      </c>
      <c r="B103" s="52" t="s">
        <v>253</v>
      </c>
      <c r="C103" s="52" t="s">
        <v>254</v>
      </c>
      <c r="D103" s="52" t="s">
        <v>280</v>
      </c>
    </row>
    <row r="104" spans="1:4" x14ac:dyDescent="0.25">
      <c r="A104" s="52" t="s">
        <v>198</v>
      </c>
      <c r="B104" s="52" t="s">
        <v>255</v>
      </c>
      <c r="C104" s="52" t="s">
        <v>256</v>
      </c>
      <c r="D104" s="52" t="s">
        <v>280</v>
      </c>
    </row>
    <row r="105" spans="1:4" x14ac:dyDescent="0.25">
      <c r="A105" s="52" t="s">
        <v>198</v>
      </c>
      <c r="B105" s="52" t="s">
        <v>257</v>
      </c>
      <c r="C105" s="52" t="s">
        <v>258</v>
      </c>
      <c r="D105" s="52" t="s">
        <v>280</v>
      </c>
    </row>
    <row r="106" spans="1:4" x14ac:dyDescent="0.25">
      <c r="A106" s="52" t="s">
        <v>198</v>
      </c>
      <c r="B106" s="52" t="s">
        <v>259</v>
      </c>
      <c r="C106" s="52" t="s">
        <v>260</v>
      </c>
      <c r="D106" s="52" t="s">
        <v>280</v>
      </c>
    </row>
    <row r="107" spans="1:4" x14ac:dyDescent="0.25">
      <c r="A107" s="52" t="s">
        <v>198</v>
      </c>
      <c r="B107" s="52" t="s">
        <v>261</v>
      </c>
      <c r="C107" s="52" t="s">
        <v>262</v>
      </c>
      <c r="D107" s="52" t="s">
        <v>280</v>
      </c>
    </row>
    <row r="108" spans="1:4" x14ac:dyDescent="0.25">
      <c r="A108" s="52" t="s">
        <v>198</v>
      </c>
      <c r="B108" s="52" t="s">
        <v>193</v>
      </c>
      <c r="C108" s="52" t="s">
        <v>263</v>
      </c>
      <c r="D108" s="52" t="s">
        <v>280</v>
      </c>
    </row>
    <row r="109" spans="1:4" x14ac:dyDescent="0.25">
      <c r="A109" s="52" t="s">
        <v>198</v>
      </c>
      <c r="B109" s="52" t="s">
        <v>264</v>
      </c>
      <c r="C109" s="52" t="s">
        <v>265</v>
      </c>
      <c r="D109" s="52" t="s">
        <v>280</v>
      </c>
    </row>
    <row r="110" spans="1:4" x14ac:dyDescent="0.25">
      <c r="A110" s="52" t="s">
        <v>198</v>
      </c>
      <c r="B110" s="52" t="s">
        <v>266</v>
      </c>
      <c r="C110" s="52" t="s">
        <v>267</v>
      </c>
      <c r="D110" s="52" t="s">
        <v>280</v>
      </c>
    </row>
    <row r="111" spans="1:4" x14ac:dyDescent="0.25">
      <c r="A111" s="52" t="s">
        <v>198</v>
      </c>
      <c r="B111" s="52" t="s">
        <v>268</v>
      </c>
      <c r="C111" s="52" t="s">
        <v>269</v>
      </c>
      <c r="D111" s="52" t="s">
        <v>280</v>
      </c>
    </row>
    <row r="112" spans="1:4" x14ac:dyDescent="0.25">
      <c r="A112" s="52" t="s">
        <v>198</v>
      </c>
      <c r="B112" s="52" t="s">
        <v>270</v>
      </c>
      <c r="C112" s="52" t="s">
        <v>271</v>
      </c>
      <c r="D112" s="52" t="s">
        <v>280</v>
      </c>
    </row>
    <row r="113" spans="1:4" x14ac:dyDescent="0.25">
      <c r="A113" s="52" t="s">
        <v>198</v>
      </c>
      <c r="B113" s="52" t="s">
        <v>272</v>
      </c>
      <c r="C113" s="52" t="s">
        <v>273</v>
      </c>
      <c r="D113" s="52" t="s">
        <v>280</v>
      </c>
    </row>
    <row r="114" spans="1:4" x14ac:dyDescent="0.25">
      <c r="A114" s="52" t="s">
        <v>198</v>
      </c>
      <c r="B114" s="52" t="s">
        <v>274</v>
      </c>
      <c r="C114" s="52" t="s">
        <v>275</v>
      </c>
      <c r="D114" s="52" t="s">
        <v>280</v>
      </c>
    </row>
    <row r="115" spans="1:4" x14ac:dyDescent="0.25">
      <c r="A115" s="52" t="s">
        <v>198</v>
      </c>
      <c r="B115" s="52" t="s">
        <v>276</v>
      </c>
      <c r="C115" s="52" t="s">
        <v>277</v>
      </c>
      <c r="D115" s="52" t="s">
        <v>280</v>
      </c>
    </row>
    <row r="116" spans="1:4" x14ac:dyDescent="0.25">
      <c r="A116" s="52" t="s">
        <v>198</v>
      </c>
      <c r="B116" s="52" t="s">
        <v>278</v>
      </c>
      <c r="C116" s="52" t="s">
        <v>279</v>
      </c>
      <c r="D116" s="52" t="s">
        <v>280</v>
      </c>
    </row>
    <row r="119" spans="1:4" x14ac:dyDescent="0.25">
      <c r="A119" s="52" t="s">
        <v>195</v>
      </c>
      <c r="B119" s="52" t="s">
        <v>196</v>
      </c>
      <c r="C119" s="52" t="s">
        <v>197</v>
      </c>
      <c r="D119" s="52" t="s">
        <v>219</v>
      </c>
    </row>
    <row r="120" spans="1:4" x14ac:dyDescent="0.25">
      <c r="A120" s="52" t="s">
        <v>198</v>
      </c>
      <c r="B120" s="52" t="s">
        <v>281</v>
      </c>
      <c r="C120" s="52" t="s">
        <v>282</v>
      </c>
      <c r="D120" s="52" t="s">
        <v>299</v>
      </c>
    </row>
    <row r="121" spans="1:4" x14ac:dyDescent="0.25">
      <c r="A121" s="52" t="s">
        <v>198</v>
      </c>
      <c r="B121" s="52" t="s">
        <v>283</v>
      </c>
      <c r="C121" s="52" t="s">
        <v>284</v>
      </c>
      <c r="D121" s="52" t="s">
        <v>299</v>
      </c>
    </row>
    <row r="122" spans="1:4" x14ac:dyDescent="0.25">
      <c r="A122" s="52" t="s">
        <v>198</v>
      </c>
      <c r="B122" s="52" t="s">
        <v>285</v>
      </c>
      <c r="C122" s="52" t="s">
        <v>286</v>
      </c>
      <c r="D122" s="52" t="s">
        <v>299</v>
      </c>
    </row>
    <row r="123" spans="1:4" x14ac:dyDescent="0.25">
      <c r="A123" s="52" t="s">
        <v>198</v>
      </c>
      <c r="B123" s="52" t="s">
        <v>287</v>
      </c>
      <c r="C123" s="52" t="s">
        <v>288</v>
      </c>
      <c r="D123" s="52" t="s">
        <v>299</v>
      </c>
    </row>
    <row r="124" spans="1:4" x14ac:dyDescent="0.25">
      <c r="A124" s="52" t="s">
        <v>198</v>
      </c>
      <c r="B124" s="52" t="s">
        <v>289</v>
      </c>
      <c r="C124" s="52" t="s">
        <v>290</v>
      </c>
      <c r="D124" s="52" t="s">
        <v>299</v>
      </c>
    </row>
    <row r="125" spans="1:4" x14ac:dyDescent="0.25">
      <c r="A125" s="52" t="s">
        <v>198</v>
      </c>
      <c r="B125" s="52" t="s">
        <v>291</v>
      </c>
      <c r="C125" s="52" t="s">
        <v>292</v>
      </c>
      <c r="D125" s="52" t="s">
        <v>299</v>
      </c>
    </row>
    <row r="126" spans="1:4" x14ac:dyDescent="0.25">
      <c r="A126" s="52" t="s">
        <v>198</v>
      </c>
      <c r="B126" s="52" t="s">
        <v>293</v>
      </c>
      <c r="C126" s="52" t="s">
        <v>294</v>
      </c>
      <c r="D126" s="52" t="s">
        <v>299</v>
      </c>
    </row>
    <row r="127" spans="1:4" x14ac:dyDescent="0.25">
      <c r="A127" s="52" t="s">
        <v>198</v>
      </c>
      <c r="B127" s="52" t="s">
        <v>295</v>
      </c>
      <c r="C127" s="52" t="s">
        <v>296</v>
      </c>
      <c r="D127" s="52" t="s">
        <v>299</v>
      </c>
    </row>
    <row r="128" spans="1:4" x14ac:dyDescent="0.25">
      <c r="A128" s="52" t="s">
        <v>198</v>
      </c>
      <c r="B128" s="52" t="s">
        <v>297</v>
      </c>
      <c r="C128" s="52" t="s">
        <v>298</v>
      </c>
      <c r="D128" s="5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EDBD-9CF8-40B4-8377-155E939E21AA}">
  <dimension ref="A1:N58"/>
  <sheetViews>
    <sheetView tabSelected="1" workbookViewId="0">
      <selection activeCell="D2" sqref="D2:H2"/>
    </sheetView>
  </sheetViews>
  <sheetFormatPr defaultColWidth="9.21875" defaultRowHeight="13.2" x14ac:dyDescent="0.25"/>
  <cols>
    <col min="1" max="1" width="4.44140625" style="4" bestFit="1" customWidth="1"/>
    <col min="2" max="2" width="50.44140625" style="4" customWidth="1"/>
    <col min="3" max="3" width="23.5546875" style="4" customWidth="1"/>
    <col min="4" max="4" width="17.21875" style="4" customWidth="1"/>
    <col min="5" max="5" width="21.5546875" style="4" customWidth="1"/>
    <col min="6" max="6" width="33.77734375" style="4" customWidth="1"/>
    <col min="7" max="7" width="22.21875" style="4" customWidth="1"/>
    <col min="8" max="8" width="14" style="4" customWidth="1"/>
    <col min="9" max="9" width="14.77734375" style="4" customWidth="1"/>
    <col min="10" max="10" width="17.44140625" style="4" customWidth="1"/>
    <col min="11" max="11" width="16.44140625" style="4" customWidth="1"/>
    <col min="12" max="12" width="17.21875" style="4" customWidth="1"/>
    <col min="13" max="13" width="19.5546875" style="4" customWidth="1"/>
    <col min="14" max="14" width="20.21875" style="4" customWidth="1"/>
    <col min="15" max="16384" width="9.21875" style="4"/>
  </cols>
  <sheetData>
    <row r="1" spans="1:14" ht="31.35" customHeight="1" x14ac:dyDescent="0.25">
      <c r="A1" s="1"/>
      <c r="B1" s="2"/>
      <c r="C1" s="3"/>
      <c r="D1" s="95" t="s">
        <v>2</v>
      </c>
      <c r="E1" s="95"/>
      <c r="F1" s="95"/>
      <c r="G1" s="95"/>
      <c r="H1" s="95"/>
      <c r="I1" s="3"/>
      <c r="K1" s="62"/>
      <c r="L1" s="62"/>
    </row>
    <row r="2" spans="1:14" ht="13.8" x14ac:dyDescent="0.25">
      <c r="A2" s="1"/>
      <c r="B2" s="69" t="s">
        <v>173</v>
      </c>
      <c r="C2" s="3" t="s">
        <v>119</v>
      </c>
      <c r="D2" s="95" t="s">
        <v>172</v>
      </c>
      <c r="E2" s="95"/>
      <c r="F2" s="95"/>
      <c r="G2" s="95"/>
      <c r="H2" s="95"/>
      <c r="I2" s="3"/>
      <c r="J2" s="3"/>
      <c r="K2" s="63"/>
      <c r="L2" s="63"/>
      <c r="N2" s="1"/>
    </row>
    <row r="3" spans="1:14" ht="13.8" x14ac:dyDescent="0.25">
      <c r="A3" s="5"/>
      <c r="B3" s="70"/>
      <c r="C3" s="64"/>
      <c r="D3" s="96">
        <v>45473</v>
      </c>
      <c r="E3" s="95"/>
      <c r="F3" s="95"/>
      <c r="G3" s="95"/>
      <c r="H3" s="95"/>
      <c r="I3" s="3"/>
      <c r="J3" s="3"/>
      <c r="K3" s="63"/>
      <c r="L3" s="63"/>
      <c r="N3" s="48"/>
    </row>
    <row r="4" spans="1:14" ht="13.8" x14ac:dyDescent="0.25">
      <c r="A4" s="3"/>
      <c r="B4" s="71" t="s">
        <v>174</v>
      </c>
      <c r="C4" s="3" t="str">
        <f>IFERROR(VLOOKUP(C2,dropdown!$A$3:$B$68,2,FALSE),"")</f>
        <v/>
      </c>
      <c r="D4" s="95" t="s">
        <v>185</v>
      </c>
      <c r="E4" s="95"/>
      <c r="F4" s="95"/>
      <c r="G4" s="95"/>
      <c r="H4" s="95"/>
      <c r="I4" s="3"/>
      <c r="J4" s="3"/>
      <c r="K4" s="63"/>
      <c r="L4" s="63"/>
      <c r="N4" s="48"/>
    </row>
    <row r="5" spans="1:14" ht="9" customHeight="1" x14ac:dyDescent="0.25">
      <c r="A5" s="3"/>
      <c r="B5" s="3"/>
      <c r="C5" s="49"/>
      <c r="D5" s="49"/>
      <c r="E5" s="49"/>
      <c r="F5" s="49"/>
      <c r="G5" s="49"/>
      <c r="H5" s="49"/>
      <c r="I5" s="49"/>
      <c r="J5" s="3"/>
      <c r="K5" s="63"/>
      <c r="L5" s="49"/>
      <c r="N5" s="48"/>
    </row>
    <row r="6" spans="1:14" ht="12.6" customHeight="1" x14ac:dyDescent="0.25">
      <c r="C6" s="63"/>
      <c r="D6" s="63"/>
      <c r="E6" s="95" t="s">
        <v>118</v>
      </c>
      <c r="F6" s="95"/>
      <c r="G6" s="95"/>
      <c r="H6" s="63"/>
      <c r="I6" s="63"/>
      <c r="J6" s="3"/>
      <c r="K6" s="63"/>
      <c r="L6" s="63"/>
      <c r="N6" s="37"/>
    </row>
    <row r="7" spans="1:14" x14ac:dyDescent="0.25">
      <c r="J7" s="3"/>
      <c r="K7" s="39"/>
    </row>
    <row r="8" spans="1:14" ht="26.4" x14ac:dyDescent="0.25">
      <c r="A8" s="7" t="s">
        <v>1</v>
      </c>
      <c r="B8" s="7" t="s">
        <v>0</v>
      </c>
      <c r="C8" s="44" t="s">
        <v>112</v>
      </c>
      <c r="D8" s="47" t="s">
        <v>182</v>
      </c>
      <c r="E8" s="44" t="s">
        <v>113</v>
      </c>
      <c r="F8" s="44" t="s">
        <v>114</v>
      </c>
      <c r="G8" s="36" t="s">
        <v>19</v>
      </c>
      <c r="H8" s="34" t="s">
        <v>108</v>
      </c>
      <c r="I8" s="34" t="s">
        <v>170</v>
      </c>
      <c r="J8" s="34" t="s">
        <v>177</v>
      </c>
      <c r="K8" s="72" t="s">
        <v>178</v>
      </c>
      <c r="L8" s="47" t="s">
        <v>181</v>
      </c>
      <c r="M8" s="34" t="s">
        <v>183</v>
      </c>
      <c r="N8" s="34" t="s">
        <v>184</v>
      </c>
    </row>
    <row r="9" spans="1:14" ht="14.1" customHeight="1" x14ac:dyDescent="0.25">
      <c r="A9" s="65" t="s">
        <v>3</v>
      </c>
      <c r="B9" s="65" t="s">
        <v>117</v>
      </c>
      <c r="C9" s="66">
        <v>44531</v>
      </c>
      <c r="D9" s="66" t="s">
        <v>176</v>
      </c>
      <c r="E9" s="66">
        <v>345384</v>
      </c>
      <c r="F9" s="66" t="s">
        <v>115</v>
      </c>
      <c r="G9" s="67">
        <v>44816</v>
      </c>
      <c r="H9" s="68">
        <v>0</v>
      </c>
      <c r="I9" s="68">
        <v>632900</v>
      </c>
      <c r="J9" s="68">
        <v>0</v>
      </c>
      <c r="K9" s="9">
        <f>H9+I9+J9</f>
        <v>632900</v>
      </c>
      <c r="L9" s="66" t="s">
        <v>176</v>
      </c>
      <c r="M9" s="78">
        <v>45275</v>
      </c>
      <c r="N9" s="78"/>
    </row>
    <row r="10" spans="1:14" ht="14.1" customHeight="1" x14ac:dyDescent="0.25">
      <c r="A10" s="6">
        <v>1</v>
      </c>
      <c r="B10" s="6"/>
      <c r="C10" s="45"/>
      <c r="D10" s="76" t="s">
        <v>176</v>
      </c>
      <c r="E10" s="45"/>
      <c r="F10" s="45"/>
      <c r="G10" s="6"/>
      <c r="H10" s="6"/>
      <c r="I10" s="6"/>
      <c r="J10" s="6"/>
      <c r="K10" s="9">
        <f>H10+I10+J10</f>
        <v>0</v>
      </c>
      <c r="L10" s="75" t="s">
        <v>176</v>
      </c>
      <c r="M10" s="77"/>
      <c r="N10" s="77"/>
    </row>
    <row r="11" spans="1:14" ht="14.1" customHeight="1" x14ac:dyDescent="0.25">
      <c r="A11" s="6">
        <v>2</v>
      </c>
      <c r="B11" s="6"/>
      <c r="C11" s="45"/>
      <c r="D11" s="76" t="s">
        <v>176</v>
      </c>
      <c r="E11" s="45"/>
      <c r="F11" s="45"/>
      <c r="G11" s="6"/>
      <c r="H11" s="6"/>
      <c r="I11" s="6"/>
      <c r="J11" s="6"/>
      <c r="K11" s="9">
        <f t="shared" ref="K11:K43" si="0">H11+I11+J11</f>
        <v>0</v>
      </c>
      <c r="L11" s="75" t="s">
        <v>176</v>
      </c>
      <c r="M11" s="77"/>
      <c r="N11" s="77"/>
    </row>
    <row r="12" spans="1:14" ht="14.1" customHeight="1" x14ac:dyDescent="0.25">
      <c r="A12" s="6">
        <v>3</v>
      </c>
      <c r="B12" s="6"/>
      <c r="C12" s="45"/>
      <c r="D12" s="76" t="s">
        <v>176</v>
      </c>
      <c r="E12" s="45"/>
      <c r="F12" s="45"/>
      <c r="G12" s="6"/>
      <c r="H12" s="90"/>
      <c r="I12" s="6"/>
      <c r="J12" s="6"/>
      <c r="K12" s="9">
        <f t="shared" si="0"/>
        <v>0</v>
      </c>
      <c r="L12" s="75" t="s">
        <v>176</v>
      </c>
      <c r="M12" s="77"/>
      <c r="N12" s="77"/>
    </row>
    <row r="13" spans="1:14" ht="14.1" customHeight="1" x14ac:dyDescent="0.25">
      <c r="A13" s="6">
        <v>4</v>
      </c>
      <c r="B13" s="6"/>
      <c r="C13" s="45"/>
      <c r="D13" s="76" t="s">
        <v>176</v>
      </c>
      <c r="E13" s="45"/>
      <c r="F13" s="45"/>
      <c r="G13" s="6"/>
      <c r="H13" s="6"/>
      <c r="I13" s="6"/>
      <c r="J13" s="6"/>
      <c r="K13" s="9">
        <f t="shared" si="0"/>
        <v>0</v>
      </c>
      <c r="L13" s="75" t="s">
        <v>176</v>
      </c>
      <c r="M13" s="77"/>
      <c r="N13" s="77"/>
    </row>
    <row r="14" spans="1:14" ht="14.1" customHeight="1" x14ac:dyDescent="0.25">
      <c r="A14" s="6">
        <v>5</v>
      </c>
      <c r="B14" s="6"/>
      <c r="C14" s="45"/>
      <c r="D14" s="76" t="s">
        <v>176</v>
      </c>
      <c r="E14" s="45"/>
      <c r="F14" s="45"/>
      <c r="G14" s="6"/>
      <c r="H14" s="6"/>
      <c r="I14" s="6"/>
      <c r="J14" s="6"/>
      <c r="K14" s="9">
        <f t="shared" si="0"/>
        <v>0</v>
      </c>
      <c r="L14" s="75" t="s">
        <v>176</v>
      </c>
      <c r="M14" s="77"/>
      <c r="N14" s="77"/>
    </row>
    <row r="15" spans="1:14" ht="14.1" customHeight="1" x14ac:dyDescent="0.25">
      <c r="A15" s="6">
        <v>6</v>
      </c>
      <c r="B15" s="6"/>
      <c r="C15" s="45"/>
      <c r="D15" s="76" t="s">
        <v>176</v>
      </c>
      <c r="E15" s="45"/>
      <c r="F15" s="45"/>
      <c r="G15" s="6"/>
      <c r="H15" s="6"/>
      <c r="I15" s="6"/>
      <c r="J15" s="6"/>
      <c r="K15" s="9">
        <f t="shared" si="0"/>
        <v>0</v>
      </c>
      <c r="L15" s="75" t="s">
        <v>176</v>
      </c>
      <c r="M15" s="77"/>
      <c r="N15" s="77"/>
    </row>
    <row r="16" spans="1:14" ht="14.1" customHeight="1" x14ac:dyDescent="0.25">
      <c r="A16" s="6">
        <v>7</v>
      </c>
      <c r="B16" s="6"/>
      <c r="C16" s="45"/>
      <c r="D16" s="76" t="s">
        <v>176</v>
      </c>
      <c r="E16" s="45"/>
      <c r="F16" s="45"/>
      <c r="G16" s="6"/>
      <c r="H16" s="6"/>
      <c r="I16" s="6"/>
      <c r="J16" s="6"/>
      <c r="K16" s="9">
        <f t="shared" si="0"/>
        <v>0</v>
      </c>
      <c r="L16" s="75" t="s">
        <v>176</v>
      </c>
      <c r="M16" s="77"/>
      <c r="N16" s="77"/>
    </row>
    <row r="17" spans="1:14" ht="14.1" customHeight="1" x14ac:dyDescent="0.25">
      <c r="A17" s="6">
        <v>8</v>
      </c>
      <c r="B17" s="6"/>
      <c r="C17" s="45"/>
      <c r="D17" s="76" t="s">
        <v>176</v>
      </c>
      <c r="E17" s="45"/>
      <c r="F17" s="45"/>
      <c r="G17" s="6"/>
      <c r="H17" s="6"/>
      <c r="I17" s="6"/>
      <c r="J17" s="6"/>
      <c r="K17" s="9">
        <f t="shared" si="0"/>
        <v>0</v>
      </c>
      <c r="L17" s="75" t="s">
        <v>176</v>
      </c>
      <c r="M17" s="77"/>
      <c r="N17" s="77"/>
    </row>
    <row r="18" spans="1:14" ht="14.1" customHeight="1" x14ac:dyDescent="0.25">
      <c r="A18" s="6">
        <v>9</v>
      </c>
      <c r="B18" s="6"/>
      <c r="C18" s="45"/>
      <c r="D18" s="76" t="s">
        <v>176</v>
      </c>
      <c r="E18" s="45"/>
      <c r="F18" s="45"/>
      <c r="G18" s="6"/>
      <c r="H18" s="6"/>
      <c r="I18" s="6"/>
      <c r="J18" s="6"/>
      <c r="K18" s="9">
        <f t="shared" si="0"/>
        <v>0</v>
      </c>
      <c r="L18" s="75" t="s">
        <v>176</v>
      </c>
      <c r="M18" s="77"/>
      <c r="N18" s="77"/>
    </row>
    <row r="19" spans="1:14" ht="14.1" customHeight="1" x14ac:dyDescent="0.25">
      <c r="A19" s="6">
        <v>10</v>
      </c>
      <c r="B19" s="6"/>
      <c r="C19" s="45"/>
      <c r="D19" s="76" t="s">
        <v>176</v>
      </c>
      <c r="E19" s="45"/>
      <c r="F19" s="45"/>
      <c r="G19" s="6"/>
      <c r="H19" s="6"/>
      <c r="I19" s="6"/>
      <c r="J19" s="6"/>
      <c r="K19" s="9">
        <f t="shared" si="0"/>
        <v>0</v>
      </c>
      <c r="L19" s="75" t="s">
        <v>176</v>
      </c>
      <c r="M19" s="77"/>
      <c r="N19" s="77"/>
    </row>
    <row r="20" spans="1:14" ht="14.1" customHeight="1" x14ac:dyDescent="0.25">
      <c r="A20" s="6">
        <v>11</v>
      </c>
      <c r="B20" s="6"/>
      <c r="C20" s="45"/>
      <c r="D20" s="76" t="s">
        <v>176</v>
      </c>
      <c r="E20" s="45"/>
      <c r="F20" s="45"/>
      <c r="G20" s="6"/>
      <c r="H20" s="6"/>
      <c r="I20" s="6"/>
      <c r="J20" s="6"/>
      <c r="K20" s="9">
        <f t="shared" si="0"/>
        <v>0</v>
      </c>
      <c r="L20" s="75" t="s">
        <v>176</v>
      </c>
      <c r="M20" s="77"/>
      <c r="N20" s="77"/>
    </row>
    <row r="21" spans="1:14" ht="14.1" customHeight="1" x14ac:dyDescent="0.25">
      <c r="A21" s="6">
        <v>12</v>
      </c>
      <c r="B21" s="6"/>
      <c r="C21" s="45"/>
      <c r="D21" s="76" t="s">
        <v>176</v>
      </c>
      <c r="E21" s="45"/>
      <c r="F21" s="45"/>
      <c r="G21" s="6"/>
      <c r="H21" s="6"/>
      <c r="I21" s="6"/>
      <c r="J21" s="6"/>
      <c r="K21" s="9">
        <f t="shared" si="0"/>
        <v>0</v>
      </c>
      <c r="L21" s="75" t="s">
        <v>176</v>
      </c>
      <c r="M21" s="77"/>
      <c r="N21" s="77"/>
    </row>
    <row r="22" spans="1:14" ht="14.1" customHeight="1" x14ac:dyDescent="0.25">
      <c r="A22" s="6">
        <v>13</v>
      </c>
      <c r="B22" s="6"/>
      <c r="C22" s="45"/>
      <c r="D22" s="76" t="s">
        <v>176</v>
      </c>
      <c r="E22" s="45"/>
      <c r="F22" s="45"/>
      <c r="G22" s="6"/>
      <c r="H22" s="6"/>
      <c r="I22" s="6"/>
      <c r="J22" s="6"/>
      <c r="K22" s="9">
        <f t="shared" si="0"/>
        <v>0</v>
      </c>
      <c r="L22" s="75" t="s">
        <v>176</v>
      </c>
      <c r="M22" s="77"/>
      <c r="N22" s="77"/>
    </row>
    <row r="23" spans="1:14" ht="14.1" customHeight="1" x14ac:dyDescent="0.25">
      <c r="A23" s="6">
        <v>14</v>
      </c>
      <c r="B23" s="6"/>
      <c r="C23" s="45"/>
      <c r="D23" s="76" t="s">
        <v>176</v>
      </c>
      <c r="E23" s="45"/>
      <c r="F23" s="45"/>
      <c r="G23" s="6"/>
      <c r="H23" s="6"/>
      <c r="I23" s="6"/>
      <c r="J23" s="6"/>
      <c r="K23" s="9">
        <f t="shared" si="0"/>
        <v>0</v>
      </c>
      <c r="L23" s="75" t="s">
        <v>176</v>
      </c>
      <c r="M23" s="77"/>
      <c r="N23" s="77"/>
    </row>
    <row r="24" spans="1:14" ht="14.1" customHeight="1" x14ac:dyDescent="0.25">
      <c r="A24" s="6">
        <v>15</v>
      </c>
      <c r="B24" s="6"/>
      <c r="C24" s="45"/>
      <c r="D24" s="76" t="s">
        <v>176</v>
      </c>
      <c r="E24" s="45"/>
      <c r="F24" s="45"/>
      <c r="G24" s="6"/>
      <c r="H24" s="6"/>
      <c r="I24" s="6"/>
      <c r="J24" s="6"/>
      <c r="K24" s="9">
        <f t="shared" si="0"/>
        <v>0</v>
      </c>
      <c r="L24" s="75" t="s">
        <v>176</v>
      </c>
      <c r="M24" s="77"/>
      <c r="N24" s="77"/>
    </row>
    <row r="25" spans="1:14" ht="14.1" customHeight="1" x14ac:dyDescent="0.25">
      <c r="A25" s="6">
        <v>16</v>
      </c>
      <c r="B25" s="6"/>
      <c r="C25" s="45"/>
      <c r="D25" s="76" t="s">
        <v>176</v>
      </c>
      <c r="E25" s="45"/>
      <c r="F25" s="45"/>
      <c r="G25" s="6"/>
      <c r="H25" s="6"/>
      <c r="I25" s="6"/>
      <c r="J25" s="6"/>
      <c r="K25" s="9">
        <f t="shared" si="0"/>
        <v>0</v>
      </c>
      <c r="L25" s="75" t="s">
        <v>176</v>
      </c>
      <c r="M25" s="77"/>
      <c r="N25" s="77"/>
    </row>
    <row r="26" spans="1:14" ht="14.1" customHeight="1" x14ac:dyDescent="0.25">
      <c r="A26" s="6">
        <v>17</v>
      </c>
      <c r="B26" s="6"/>
      <c r="C26" s="45"/>
      <c r="D26" s="76" t="s">
        <v>176</v>
      </c>
      <c r="E26" s="45"/>
      <c r="F26" s="45"/>
      <c r="G26" s="6"/>
      <c r="H26" s="6"/>
      <c r="I26" s="6"/>
      <c r="J26" s="6"/>
      <c r="K26" s="9">
        <f t="shared" si="0"/>
        <v>0</v>
      </c>
      <c r="L26" s="75" t="s">
        <v>176</v>
      </c>
      <c r="M26" s="77"/>
      <c r="N26" s="77"/>
    </row>
    <row r="27" spans="1:14" ht="14.1" customHeight="1" x14ac:dyDescent="0.25">
      <c r="A27" s="6">
        <v>18</v>
      </c>
      <c r="B27" s="6"/>
      <c r="C27" s="45"/>
      <c r="D27" s="76" t="s">
        <v>176</v>
      </c>
      <c r="E27" s="45"/>
      <c r="F27" s="45"/>
      <c r="G27" s="6"/>
      <c r="H27" s="6"/>
      <c r="I27" s="6"/>
      <c r="J27" s="6"/>
      <c r="K27" s="9">
        <f t="shared" si="0"/>
        <v>0</v>
      </c>
      <c r="L27" s="75" t="s">
        <v>176</v>
      </c>
      <c r="M27" s="77"/>
      <c r="N27" s="77"/>
    </row>
    <row r="28" spans="1:14" ht="14.1" customHeight="1" x14ac:dyDescent="0.25">
      <c r="A28" s="6">
        <v>19</v>
      </c>
      <c r="B28" s="6"/>
      <c r="C28" s="45"/>
      <c r="D28" s="76" t="s">
        <v>176</v>
      </c>
      <c r="E28" s="45"/>
      <c r="F28" s="45"/>
      <c r="G28" s="6"/>
      <c r="H28" s="6"/>
      <c r="I28" s="6"/>
      <c r="J28" s="6"/>
      <c r="K28" s="9">
        <f t="shared" si="0"/>
        <v>0</v>
      </c>
      <c r="L28" s="75" t="s">
        <v>176</v>
      </c>
      <c r="M28" s="77"/>
      <c r="N28" s="77"/>
    </row>
    <row r="29" spans="1:14" ht="14.1" customHeight="1" x14ac:dyDescent="0.25">
      <c r="A29" s="6">
        <v>20</v>
      </c>
      <c r="B29" s="6"/>
      <c r="C29" s="45"/>
      <c r="D29" s="76" t="s">
        <v>176</v>
      </c>
      <c r="E29" s="45"/>
      <c r="F29" s="45"/>
      <c r="G29" s="6"/>
      <c r="H29" s="6"/>
      <c r="I29" s="6"/>
      <c r="J29" s="6"/>
      <c r="K29" s="9">
        <f t="shared" si="0"/>
        <v>0</v>
      </c>
      <c r="L29" s="75" t="s">
        <v>176</v>
      </c>
      <c r="M29" s="77"/>
      <c r="N29" s="77"/>
    </row>
    <row r="30" spans="1:14" ht="14.1" customHeight="1" x14ac:dyDescent="0.25">
      <c r="A30" s="6">
        <v>21</v>
      </c>
      <c r="B30" s="6"/>
      <c r="C30" s="45"/>
      <c r="D30" s="76" t="s">
        <v>176</v>
      </c>
      <c r="E30" s="45"/>
      <c r="F30" s="45"/>
      <c r="G30" s="6"/>
      <c r="H30" s="6"/>
      <c r="I30" s="6"/>
      <c r="J30" s="6"/>
      <c r="K30" s="9">
        <f t="shared" si="0"/>
        <v>0</v>
      </c>
      <c r="L30" s="75" t="s">
        <v>176</v>
      </c>
      <c r="M30" s="77"/>
      <c r="N30" s="77"/>
    </row>
    <row r="31" spans="1:14" ht="14.1" customHeight="1" x14ac:dyDescent="0.25">
      <c r="A31" s="6">
        <v>22</v>
      </c>
      <c r="B31" s="6"/>
      <c r="C31" s="45"/>
      <c r="D31" s="76" t="s">
        <v>176</v>
      </c>
      <c r="E31" s="45"/>
      <c r="F31" s="45"/>
      <c r="G31" s="6"/>
      <c r="H31" s="6"/>
      <c r="I31" s="6"/>
      <c r="J31" s="6"/>
      <c r="K31" s="9">
        <f t="shared" si="0"/>
        <v>0</v>
      </c>
      <c r="L31" s="75" t="s">
        <v>176</v>
      </c>
      <c r="M31" s="77"/>
      <c r="N31" s="77"/>
    </row>
    <row r="32" spans="1:14" ht="14.1" customHeight="1" x14ac:dyDescent="0.25">
      <c r="A32" s="6">
        <v>23</v>
      </c>
      <c r="B32" s="6"/>
      <c r="C32" s="45"/>
      <c r="D32" s="76" t="s">
        <v>176</v>
      </c>
      <c r="E32" s="45"/>
      <c r="F32" s="45"/>
      <c r="G32" s="6"/>
      <c r="H32" s="6"/>
      <c r="I32" s="6"/>
      <c r="J32" s="6"/>
      <c r="K32" s="9">
        <f t="shared" si="0"/>
        <v>0</v>
      </c>
      <c r="L32" s="75" t="s">
        <v>176</v>
      </c>
      <c r="M32" s="77"/>
      <c r="N32" s="77"/>
    </row>
    <row r="33" spans="1:14" ht="14.1" customHeight="1" x14ac:dyDescent="0.25">
      <c r="A33" s="6">
        <v>24</v>
      </c>
      <c r="B33" s="6"/>
      <c r="C33" s="45"/>
      <c r="D33" s="76" t="s">
        <v>176</v>
      </c>
      <c r="E33" s="45"/>
      <c r="F33" s="45"/>
      <c r="G33" s="6"/>
      <c r="H33" s="6"/>
      <c r="I33" s="6"/>
      <c r="J33" s="6"/>
      <c r="K33" s="9">
        <f t="shared" si="0"/>
        <v>0</v>
      </c>
      <c r="L33" s="75" t="s">
        <v>176</v>
      </c>
      <c r="M33" s="77"/>
      <c r="N33" s="77"/>
    </row>
    <row r="34" spans="1:14" ht="14.1" customHeight="1" x14ac:dyDescent="0.25">
      <c r="A34" s="6">
        <v>25</v>
      </c>
      <c r="B34" s="6"/>
      <c r="C34" s="45"/>
      <c r="D34" s="76" t="s">
        <v>176</v>
      </c>
      <c r="E34" s="45"/>
      <c r="F34" s="45"/>
      <c r="G34" s="6"/>
      <c r="H34" s="6"/>
      <c r="I34" s="6"/>
      <c r="J34" s="6"/>
      <c r="K34" s="9">
        <f t="shared" si="0"/>
        <v>0</v>
      </c>
      <c r="L34" s="75" t="s">
        <v>176</v>
      </c>
      <c r="M34" s="77"/>
      <c r="N34" s="77"/>
    </row>
    <row r="35" spans="1:14" ht="14.1" customHeight="1" x14ac:dyDescent="0.25">
      <c r="A35" s="6">
        <v>26</v>
      </c>
      <c r="B35" s="6"/>
      <c r="C35" s="45"/>
      <c r="D35" s="76" t="s">
        <v>176</v>
      </c>
      <c r="E35" s="45"/>
      <c r="F35" s="45"/>
      <c r="G35" s="6"/>
      <c r="H35" s="6"/>
      <c r="I35" s="6"/>
      <c r="J35" s="6"/>
      <c r="K35" s="9">
        <f t="shared" si="0"/>
        <v>0</v>
      </c>
      <c r="L35" s="75" t="s">
        <v>176</v>
      </c>
      <c r="M35" s="77"/>
      <c r="N35" s="77"/>
    </row>
    <row r="36" spans="1:14" ht="14.1" customHeight="1" x14ac:dyDescent="0.25">
      <c r="A36" s="6">
        <v>27</v>
      </c>
      <c r="B36" s="6"/>
      <c r="C36" s="45"/>
      <c r="D36" s="76" t="s">
        <v>176</v>
      </c>
      <c r="E36" s="45"/>
      <c r="F36" s="45"/>
      <c r="G36" s="6"/>
      <c r="H36" s="6"/>
      <c r="I36" s="6"/>
      <c r="J36" s="6"/>
      <c r="K36" s="9">
        <f t="shared" si="0"/>
        <v>0</v>
      </c>
      <c r="L36" s="75" t="s">
        <v>176</v>
      </c>
      <c r="M36" s="77"/>
      <c r="N36" s="77"/>
    </row>
    <row r="37" spans="1:14" ht="14.1" customHeight="1" x14ac:dyDescent="0.25">
      <c r="A37" s="6">
        <v>28</v>
      </c>
      <c r="B37" s="6"/>
      <c r="C37" s="45"/>
      <c r="D37" s="76" t="s">
        <v>176</v>
      </c>
      <c r="E37" s="45"/>
      <c r="F37" s="45"/>
      <c r="G37" s="6"/>
      <c r="H37" s="6"/>
      <c r="I37" s="6"/>
      <c r="J37" s="6"/>
      <c r="K37" s="9">
        <f t="shared" si="0"/>
        <v>0</v>
      </c>
      <c r="L37" s="75" t="s">
        <v>176</v>
      </c>
      <c r="M37" s="77"/>
      <c r="N37" s="77"/>
    </row>
    <row r="38" spans="1:14" ht="14.1" customHeight="1" x14ac:dyDescent="0.25">
      <c r="A38" s="6">
        <v>29</v>
      </c>
      <c r="B38" s="6"/>
      <c r="C38" s="45"/>
      <c r="D38" s="76" t="s">
        <v>176</v>
      </c>
      <c r="E38" s="45"/>
      <c r="F38" s="45"/>
      <c r="G38" s="6"/>
      <c r="H38" s="6"/>
      <c r="I38" s="6"/>
      <c r="J38" s="6"/>
      <c r="K38" s="9">
        <f t="shared" si="0"/>
        <v>0</v>
      </c>
      <c r="L38" s="75" t="s">
        <v>176</v>
      </c>
      <c r="M38" s="77"/>
      <c r="N38" s="77"/>
    </row>
    <row r="39" spans="1:14" ht="14.1" customHeight="1" x14ac:dyDescent="0.25">
      <c r="A39" s="6">
        <v>30</v>
      </c>
      <c r="B39" s="35"/>
      <c r="C39" s="40"/>
      <c r="D39" s="76" t="s">
        <v>176</v>
      </c>
      <c r="E39" s="40"/>
      <c r="F39" s="40"/>
      <c r="G39" s="6"/>
      <c r="H39" s="6"/>
      <c r="I39" s="6"/>
      <c r="J39" s="6"/>
      <c r="K39" s="9">
        <f t="shared" si="0"/>
        <v>0</v>
      </c>
      <c r="L39" s="75" t="s">
        <v>176</v>
      </c>
      <c r="M39" s="77"/>
      <c r="N39" s="77"/>
    </row>
    <row r="40" spans="1:14" ht="14.1" customHeight="1" x14ac:dyDescent="0.25">
      <c r="A40" s="6">
        <v>31</v>
      </c>
      <c r="B40" s="6"/>
      <c r="C40" s="45"/>
      <c r="D40" s="76" t="s">
        <v>176</v>
      </c>
      <c r="E40" s="45"/>
      <c r="F40" s="45"/>
      <c r="G40" s="6"/>
      <c r="H40" s="6"/>
      <c r="I40" s="6"/>
      <c r="J40" s="6"/>
      <c r="K40" s="9">
        <f t="shared" si="0"/>
        <v>0</v>
      </c>
      <c r="L40" s="75" t="s">
        <v>176</v>
      </c>
      <c r="M40" s="77"/>
      <c r="N40" s="77"/>
    </row>
    <row r="41" spans="1:14" ht="14.1" customHeight="1" x14ac:dyDescent="0.25">
      <c r="A41" s="6">
        <v>32</v>
      </c>
      <c r="B41" s="6"/>
      <c r="C41" s="45"/>
      <c r="D41" s="76" t="s">
        <v>176</v>
      </c>
      <c r="E41" s="45"/>
      <c r="F41" s="45"/>
      <c r="G41" s="6"/>
      <c r="H41" s="6"/>
      <c r="I41" s="6"/>
      <c r="J41" s="6"/>
      <c r="K41" s="9">
        <f t="shared" si="0"/>
        <v>0</v>
      </c>
      <c r="L41" s="75" t="s">
        <v>176</v>
      </c>
      <c r="M41" s="77"/>
      <c r="N41" s="77"/>
    </row>
    <row r="42" spans="1:14" ht="14.1" customHeight="1" x14ac:dyDescent="0.25">
      <c r="A42" s="6">
        <v>33</v>
      </c>
      <c r="B42" s="6"/>
      <c r="C42" s="45"/>
      <c r="D42" s="76" t="s">
        <v>176</v>
      </c>
      <c r="E42" s="45"/>
      <c r="F42" s="45"/>
      <c r="G42" s="6"/>
      <c r="H42" s="6"/>
      <c r="I42" s="6"/>
      <c r="J42" s="6"/>
      <c r="K42" s="9">
        <f t="shared" si="0"/>
        <v>0</v>
      </c>
      <c r="L42" s="75" t="s">
        <v>176</v>
      </c>
      <c r="M42" s="77"/>
      <c r="N42" s="77"/>
    </row>
    <row r="43" spans="1:14" ht="24" customHeight="1" x14ac:dyDescent="0.25">
      <c r="A43" s="6">
        <v>34</v>
      </c>
      <c r="B43" s="35" t="s">
        <v>104</v>
      </c>
      <c r="C43" s="40"/>
      <c r="D43" s="40"/>
      <c r="E43" s="40"/>
      <c r="F43" s="40"/>
      <c r="G43" s="6"/>
      <c r="H43" s="73">
        <f>SUM(H10:H42)</f>
        <v>0</v>
      </c>
      <c r="I43" s="74">
        <f>SUM(I10:I42)</f>
        <v>0</v>
      </c>
      <c r="J43" s="74">
        <f t="shared" ref="J43" si="1">SUM(J10:J42)</f>
        <v>0</v>
      </c>
      <c r="K43" s="9">
        <f t="shared" si="0"/>
        <v>0</v>
      </c>
      <c r="L43" s="40"/>
      <c r="M43" s="8"/>
      <c r="N43" s="8"/>
    </row>
    <row r="44" spans="1:14" ht="22.35" customHeight="1" x14ac:dyDescent="0.25">
      <c r="A44" s="6">
        <v>35</v>
      </c>
      <c r="B44" s="38" t="s">
        <v>103</v>
      </c>
      <c r="C44" s="46"/>
      <c r="D44" s="46"/>
      <c r="E44" s="46"/>
      <c r="F44" s="46"/>
      <c r="G44" s="6"/>
      <c r="H44" s="74" t="e">
        <f>VLOOKUP(C2,'DIP Beginning Balance'!A3:B10,2,0)</f>
        <v>#N/A</v>
      </c>
      <c r="I44" s="6"/>
      <c r="J44" s="6"/>
      <c r="K44" s="9"/>
      <c r="L44" s="46"/>
      <c r="M44" s="8"/>
      <c r="N44" s="8"/>
    </row>
    <row r="45" spans="1:14" ht="22.35" customHeight="1" x14ac:dyDescent="0.25">
      <c r="A45" s="6">
        <v>36</v>
      </c>
      <c r="B45" s="46" t="s">
        <v>303</v>
      </c>
      <c r="C45" s="46"/>
      <c r="D45" s="46"/>
      <c r="E45" s="46"/>
      <c r="F45" s="46"/>
      <c r="G45" s="45"/>
      <c r="H45" s="85" t="e">
        <f>H43-H44</f>
        <v>#N/A</v>
      </c>
      <c r="I45" s="45"/>
      <c r="J45" s="45"/>
      <c r="K45" s="86"/>
      <c r="L45" s="46"/>
      <c r="M45" s="87"/>
      <c r="N45" s="87"/>
    </row>
    <row r="46" spans="1:14" ht="22.35" customHeight="1" x14ac:dyDescent="0.25">
      <c r="A46" s="6">
        <v>37</v>
      </c>
      <c r="B46" s="92" t="s">
        <v>302</v>
      </c>
      <c r="C46" s="46"/>
      <c r="D46" s="46"/>
      <c r="E46" s="46"/>
      <c r="F46" s="46"/>
      <c r="G46" s="45"/>
      <c r="H46" s="91" t="e">
        <f>IF(OR(H45&lt;-1,H45&gt;=1),"VARIANCE NEEDS TO BE CORRECTED","OK")</f>
        <v>#N/A</v>
      </c>
      <c r="I46" s="45"/>
      <c r="J46" s="45"/>
      <c r="K46" s="86"/>
      <c r="L46" s="46"/>
      <c r="M46" s="87"/>
      <c r="N46" s="87"/>
    </row>
    <row r="47" spans="1:14" ht="22.35" customHeight="1" x14ac:dyDescent="0.25">
      <c r="A47" s="6">
        <v>38</v>
      </c>
      <c r="B47" s="38" t="s">
        <v>100</v>
      </c>
      <c r="C47" s="46"/>
      <c r="D47" s="46"/>
      <c r="E47" s="46"/>
      <c r="F47" s="46"/>
      <c r="G47" s="6"/>
      <c r="H47" s="89" t="e">
        <f>VLOOKUP(C2,'DIP Beginning Balance'!A3:C10,3,0)</f>
        <v>#N/A</v>
      </c>
      <c r="I47" s="6"/>
      <c r="J47" s="6"/>
      <c r="K47" s="9"/>
      <c r="L47" s="46"/>
      <c r="M47" s="8"/>
      <c r="N47" s="8"/>
    </row>
    <row r="48" spans="1:14" ht="22.35" customHeight="1" x14ac:dyDescent="0.25">
      <c r="A48" s="6">
        <v>39</v>
      </c>
      <c r="B48" s="38" t="s">
        <v>101</v>
      </c>
      <c r="C48" s="46"/>
      <c r="D48" s="46"/>
      <c r="E48" s="46"/>
      <c r="F48" s="46"/>
      <c r="G48" s="6"/>
      <c r="H48" s="89" t="e">
        <f>VLOOKUP(C2,'DIP Beginning Balance'!A3:D10,4,0)</f>
        <v>#N/A</v>
      </c>
      <c r="I48" s="6"/>
      <c r="J48" s="6"/>
      <c r="K48" s="9"/>
      <c r="L48" s="46"/>
      <c r="M48" s="8"/>
      <c r="N48" s="8"/>
    </row>
    <row r="49" spans="1:14" ht="22.35" customHeight="1" x14ac:dyDescent="0.25">
      <c r="A49" s="6">
        <v>40</v>
      </c>
      <c r="B49" s="38" t="s">
        <v>102</v>
      </c>
      <c r="C49" s="46"/>
      <c r="D49" s="46"/>
      <c r="E49" s="46"/>
      <c r="F49" s="46"/>
      <c r="G49" s="6"/>
      <c r="H49" s="89" t="e">
        <f>VLOOKUP(C2,'DIP Beginning Balance'!A3:E10,5,0)</f>
        <v>#N/A</v>
      </c>
      <c r="I49" s="6"/>
      <c r="J49" s="6"/>
      <c r="K49" s="9"/>
      <c r="L49" s="46"/>
      <c r="M49" s="8"/>
      <c r="N49" s="8"/>
    </row>
    <row r="52" spans="1:14" x14ac:dyDescent="0.25">
      <c r="A52" s="33"/>
      <c r="B52" s="33" t="s">
        <v>111</v>
      </c>
      <c r="C52" s="33"/>
      <c r="D52" s="33"/>
      <c r="E52" s="33"/>
      <c r="F52" s="33"/>
      <c r="G52" s="93" t="s">
        <v>109</v>
      </c>
      <c r="H52" s="94"/>
      <c r="I52" s="41"/>
      <c r="L52" s="33"/>
    </row>
    <row r="53" spans="1:14" x14ac:dyDescent="0.25">
      <c r="A53" s="33"/>
    </row>
    <row r="54" spans="1:14" x14ac:dyDescent="0.25">
      <c r="A54" s="33"/>
      <c r="B54" s="93"/>
      <c r="C54" s="93"/>
      <c r="D54" s="93"/>
      <c r="E54" s="93"/>
      <c r="F54" s="93"/>
      <c r="G54" s="94"/>
    </row>
    <row r="57" spans="1:14" x14ac:dyDescent="0.25">
      <c r="A57" s="3" t="s">
        <v>4</v>
      </c>
    </row>
    <row r="58" spans="1:14" x14ac:dyDescent="0.25">
      <c r="A58" s="3" t="s">
        <v>18</v>
      </c>
    </row>
  </sheetData>
  <protectedRanges>
    <protectedRange sqref="G52:I52 B54:G54 L54" name="Range2_1_1_1"/>
    <protectedRange sqref="G52:I52 B54:G54 L54" name="Range4_1_1"/>
  </protectedRanges>
  <mergeCells count="7">
    <mergeCell ref="G52:H52"/>
    <mergeCell ref="B54:G54"/>
    <mergeCell ref="E6:G6"/>
    <mergeCell ref="D1:H1"/>
    <mergeCell ref="D2:H2"/>
    <mergeCell ref="D3:H3"/>
    <mergeCell ref="D4:H4"/>
  </mergeCells>
  <conditionalFormatting sqref="M10:M42">
    <cfRule type="expression" dxfId="1" priority="2">
      <formula>L10="NO"</formula>
    </cfRule>
  </conditionalFormatting>
  <conditionalFormatting sqref="N10:N42">
    <cfRule type="expression" dxfId="0" priority="1">
      <formula>L10="YES"</formula>
    </cfRule>
  </conditionalFormatting>
  <dataValidations count="3">
    <dataValidation type="list" allowBlank="1" showInputMessage="1" showErrorMessage="1" sqref="C2" xr:uid="{ED1F01DD-E741-496B-8380-974B9075B762}">
      <formula1>BUs</formula1>
    </dataValidation>
    <dataValidation type="list" allowBlank="1" showInputMessage="1" showErrorMessage="1" sqref="D9:D42 L9:L42" xr:uid="{E7392664-5356-44F9-BE81-1CAA01B5CA33}">
      <formula1>Parties</formula1>
    </dataValidation>
    <dataValidation type="list" allowBlank="1" showInputMessage="1" showErrorMessage="1" sqref="I7" xr:uid="{5EFD4BD0-6E5F-46D6-A9F4-1480AC44EA99}">
      <formula1>#REF!</formula1>
    </dataValidation>
  </dataValidations>
  <hyperlinks>
    <hyperlink ref="H52:I52" r:id="rId1" display="VISION.ACFR" xr:uid="{B0240B14-C712-4F69-BF52-924CC83A2DCB}"/>
    <hyperlink ref="G52" r:id="rId2" display="VISION.CAFR@vermont.gov" xr:uid="{E6B75E36-FBE0-4436-B976-C8096C53692E}"/>
    <hyperlink ref="G52:H52" r:id="rId3" display="VISION.ACFR" xr:uid="{43474190-D637-49E0-B13F-F26399BA905F}"/>
  </hyperlinks>
  <pageMargins left="0.7" right="0.7" top="0.75" bottom="0.75" header="0.3" footer="0.3"/>
  <pageSetup orientation="portrait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25C25-95F3-4F58-B8F7-6B3138631DEB}">
  <dimension ref="A1:A4"/>
  <sheetViews>
    <sheetView workbookViewId="0">
      <selection activeCell="B46" sqref="B46:C46"/>
    </sheetView>
  </sheetViews>
  <sheetFormatPr defaultRowHeight="13.2" x14ac:dyDescent="0.25"/>
  <sheetData>
    <row r="1" spans="1:1" x14ac:dyDescent="0.25">
      <c r="A1" s="79" t="s">
        <v>188</v>
      </c>
    </row>
    <row r="2" spans="1:1" x14ac:dyDescent="0.25">
      <c r="A2" s="80" t="s">
        <v>187</v>
      </c>
    </row>
    <row r="3" spans="1:1" x14ac:dyDescent="0.25">
      <c r="A3" s="80" t="s">
        <v>186</v>
      </c>
    </row>
    <row r="4" spans="1:1" x14ac:dyDescent="0.25">
      <c r="A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5FDC-CD29-437B-9A23-C20C7BCA52CD}">
  <dimension ref="A1:E11"/>
  <sheetViews>
    <sheetView workbookViewId="0">
      <selection activeCell="D4" sqref="D4"/>
    </sheetView>
  </sheetViews>
  <sheetFormatPr defaultRowHeight="13.2" x14ac:dyDescent="0.25"/>
  <cols>
    <col min="1" max="1" width="15.21875" customWidth="1"/>
    <col min="2" max="2" width="19.109375" customWidth="1"/>
    <col min="3" max="3" width="10.6640625" customWidth="1"/>
  </cols>
  <sheetData>
    <row r="1" spans="1:5" x14ac:dyDescent="0.25">
      <c r="A1" t="s">
        <v>189</v>
      </c>
    </row>
    <row r="3" spans="1:5" x14ac:dyDescent="0.25">
      <c r="A3" t="s">
        <v>190</v>
      </c>
      <c r="B3" t="s">
        <v>191</v>
      </c>
      <c r="C3" t="s">
        <v>192</v>
      </c>
      <c r="D3" s="33" t="s">
        <v>301</v>
      </c>
      <c r="E3" s="33" t="s">
        <v>300</v>
      </c>
    </row>
    <row r="4" spans="1:5" x14ac:dyDescent="0.25">
      <c r="A4" t="s">
        <v>36</v>
      </c>
      <c r="B4" s="81">
        <v>2350000</v>
      </c>
      <c r="C4" s="81"/>
    </row>
    <row r="5" spans="1:5" x14ac:dyDescent="0.25">
      <c r="A5" t="s">
        <v>39</v>
      </c>
      <c r="B5" s="81">
        <v>3658497</v>
      </c>
      <c r="C5" s="81"/>
    </row>
    <row r="6" spans="1:5" x14ac:dyDescent="0.25">
      <c r="A6" t="s">
        <v>20</v>
      </c>
      <c r="B6" s="81">
        <v>546569.11</v>
      </c>
      <c r="C6" s="81"/>
    </row>
    <row r="7" spans="1:5" x14ac:dyDescent="0.25">
      <c r="A7" s="82" t="s">
        <v>21</v>
      </c>
      <c r="B7" s="83">
        <v>146924.79999999999</v>
      </c>
      <c r="C7" s="84" t="s">
        <v>193</v>
      </c>
    </row>
    <row r="8" spans="1:5" x14ac:dyDescent="0.25">
      <c r="A8" t="s">
        <v>66</v>
      </c>
      <c r="B8" s="81">
        <v>432498.6</v>
      </c>
      <c r="C8" s="81"/>
    </row>
    <row r="9" spans="1:5" x14ac:dyDescent="0.25">
      <c r="A9" t="s">
        <v>27</v>
      </c>
      <c r="B9" s="81">
        <v>3741809.23</v>
      </c>
      <c r="C9" s="81"/>
    </row>
    <row r="10" spans="1:5" x14ac:dyDescent="0.25">
      <c r="A10" t="s">
        <v>34</v>
      </c>
      <c r="B10" s="81">
        <v>1396900.85</v>
      </c>
      <c r="C10" s="81"/>
    </row>
    <row r="11" spans="1:5" x14ac:dyDescent="0.25">
      <c r="A11" t="s">
        <v>194</v>
      </c>
      <c r="B11" s="81">
        <v>12273199.59</v>
      </c>
      <c r="C11" s="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C5" sqref="C5"/>
    </sheetView>
  </sheetViews>
  <sheetFormatPr defaultRowHeight="13.2" x14ac:dyDescent="0.25"/>
  <cols>
    <col min="1" max="1" width="4.44140625" customWidth="1"/>
    <col min="2" max="2" width="14.44140625" customWidth="1"/>
    <col min="3" max="3" width="73.77734375" customWidth="1"/>
    <col min="4" max="4" width="1.5546875" customWidth="1"/>
  </cols>
  <sheetData>
    <row r="1" spans="1:4" ht="20.25" customHeight="1" thickTop="1" x14ac:dyDescent="0.3">
      <c r="A1" s="97" t="s">
        <v>5</v>
      </c>
      <c r="B1" s="98"/>
      <c r="C1" s="98"/>
      <c r="D1" s="10"/>
    </row>
    <row r="2" spans="1:4" ht="20.25" customHeight="1" x14ac:dyDescent="0.3">
      <c r="A2" s="99" t="s">
        <v>171</v>
      </c>
      <c r="B2" s="100"/>
      <c r="C2" s="100"/>
      <c r="D2" s="11"/>
    </row>
    <row r="3" spans="1:4" ht="27.6" x14ac:dyDescent="0.25">
      <c r="A3" s="101" t="s">
        <v>6</v>
      </c>
      <c r="B3" s="102"/>
      <c r="C3" s="102"/>
      <c r="D3" s="103"/>
    </row>
    <row r="4" spans="1:4" ht="20.25" customHeight="1" x14ac:dyDescent="0.3">
      <c r="A4" s="104"/>
      <c r="B4" s="105"/>
      <c r="C4" s="105"/>
      <c r="D4" s="11"/>
    </row>
    <row r="5" spans="1:4" ht="20.25" customHeight="1" thickBot="1" x14ac:dyDescent="0.35">
      <c r="A5" s="12" t="s">
        <v>7</v>
      </c>
      <c r="B5" s="13"/>
      <c r="C5" s="14" t="str">
        <f>SBITA!C2</f>
        <v>** Select BU **</v>
      </c>
      <c r="D5" s="15"/>
    </row>
    <row r="6" spans="1:4" ht="15" x14ac:dyDescent="0.25">
      <c r="A6" s="16"/>
      <c r="B6" s="13"/>
      <c r="C6" s="13"/>
      <c r="D6" s="11"/>
    </row>
    <row r="7" spans="1:4" ht="15.6" hidden="1" x14ac:dyDescent="0.3">
      <c r="A7" s="17" t="s">
        <v>8</v>
      </c>
      <c r="B7" s="18" t="s">
        <v>9</v>
      </c>
      <c r="C7" s="13"/>
      <c r="D7" s="11"/>
    </row>
    <row r="8" spans="1:4" ht="27" hidden="1" customHeight="1" x14ac:dyDescent="0.25">
      <c r="A8" s="19"/>
      <c r="B8" s="106"/>
      <c r="C8" s="106"/>
      <c r="D8" s="11"/>
    </row>
    <row r="9" spans="1:4" ht="15" hidden="1" x14ac:dyDescent="0.25">
      <c r="A9" s="19"/>
      <c r="B9" s="20" t="s">
        <v>10</v>
      </c>
      <c r="C9" s="20"/>
      <c r="D9" s="11"/>
    </row>
    <row r="10" spans="1:4" ht="25.5" hidden="1" customHeight="1" x14ac:dyDescent="0.3">
      <c r="A10" s="19"/>
      <c r="B10" s="21"/>
      <c r="C10" s="20"/>
      <c r="D10" s="11"/>
    </row>
    <row r="11" spans="1:4" ht="46.5" customHeight="1" x14ac:dyDescent="0.25">
      <c r="A11" s="22"/>
      <c r="B11" s="107" t="s">
        <v>175</v>
      </c>
      <c r="C11" s="107"/>
      <c r="D11" s="11"/>
    </row>
    <row r="12" spans="1:4" ht="39.75" customHeight="1" x14ac:dyDescent="0.25">
      <c r="A12" s="23" t="s">
        <v>11</v>
      </c>
      <c r="B12" s="110" t="s">
        <v>110</v>
      </c>
      <c r="C12" s="110"/>
      <c r="D12" s="11"/>
    </row>
    <row r="13" spans="1:4" ht="33.75" hidden="1" customHeight="1" x14ac:dyDescent="0.3">
      <c r="A13" s="17" t="s">
        <v>12</v>
      </c>
      <c r="B13" s="111" t="s">
        <v>13</v>
      </c>
      <c r="C13" s="112"/>
      <c r="D13" s="24"/>
    </row>
    <row r="14" spans="1:4" ht="39" customHeight="1" thickBot="1" x14ac:dyDescent="0.3">
      <c r="A14" s="25"/>
      <c r="B14" s="113"/>
      <c r="C14" s="113"/>
      <c r="D14" s="24"/>
    </row>
    <row r="15" spans="1:4" ht="22.5" customHeight="1" x14ac:dyDescent="0.25">
      <c r="A15" s="25"/>
      <c r="B15" s="26" t="s">
        <v>14</v>
      </c>
      <c r="C15" s="20"/>
      <c r="D15" s="24"/>
    </row>
    <row r="16" spans="1:4" ht="22.5" customHeight="1" thickBot="1" x14ac:dyDescent="0.3">
      <c r="A16" s="25"/>
      <c r="B16" s="114"/>
      <c r="C16" s="114"/>
      <c r="D16" s="24"/>
    </row>
    <row r="17" spans="1:4" ht="27.75" customHeight="1" x14ac:dyDescent="0.25">
      <c r="A17" s="25"/>
      <c r="B17" s="26" t="s">
        <v>15</v>
      </c>
      <c r="C17" s="20"/>
      <c r="D17" s="24"/>
    </row>
    <row r="18" spans="1:4" ht="69" customHeight="1" x14ac:dyDescent="0.25">
      <c r="A18" s="25"/>
      <c r="B18" s="115" t="s">
        <v>17</v>
      </c>
      <c r="C18" s="116"/>
      <c r="D18" s="24"/>
    </row>
    <row r="19" spans="1:4" ht="41.25" customHeight="1" x14ac:dyDescent="0.25">
      <c r="A19" s="23"/>
      <c r="B19" s="117" t="s">
        <v>16</v>
      </c>
      <c r="C19" s="118"/>
      <c r="D19" s="24"/>
    </row>
    <row r="20" spans="1:4" ht="13.8" x14ac:dyDescent="0.25">
      <c r="A20" s="27"/>
      <c r="B20" s="108" t="s">
        <v>109</v>
      </c>
      <c r="C20" s="109"/>
      <c r="D20" s="28"/>
    </row>
    <row r="21" spans="1:4" ht="6.75" customHeight="1" thickBot="1" x14ac:dyDescent="0.3">
      <c r="A21" s="29"/>
      <c r="B21" s="30"/>
      <c r="C21" s="31"/>
      <c r="D21" s="32"/>
    </row>
    <row r="22" spans="1:4" ht="13.8" thickTop="1" x14ac:dyDescent="0.25"/>
    <row r="24" spans="1:4" x14ac:dyDescent="0.25">
      <c r="B24" s="42"/>
      <c r="C24" s="43"/>
    </row>
  </sheetData>
  <sheetProtection selectLockedCells="1"/>
  <protectedRanges>
    <protectedRange sqref="B20:C20 B24:C24" name="Range2_1"/>
    <protectedRange sqref="B20:C20 B24:C24" name="Range4"/>
    <protectedRange sqref="C5" name="Range1"/>
    <protectedRange sqref="B14:C14" name="Range2"/>
    <protectedRange sqref="B16" name="Range3"/>
  </protectedRanges>
  <mergeCells count="13">
    <mergeCell ref="B11:C11"/>
    <mergeCell ref="B20:C20"/>
    <mergeCell ref="B12:C12"/>
    <mergeCell ref="B13:C13"/>
    <mergeCell ref="B14:C14"/>
    <mergeCell ref="B16:C16"/>
    <mergeCell ref="B18:C18"/>
    <mergeCell ref="B19:C19"/>
    <mergeCell ref="A1:C1"/>
    <mergeCell ref="A2:C2"/>
    <mergeCell ref="A3:D3"/>
    <mergeCell ref="A4:C4"/>
    <mergeCell ref="B8:C8"/>
  </mergeCells>
  <hyperlinks>
    <hyperlink ref="B20" r:id="rId1" display="VISION.CAFR@vermont.gov" xr:uid="{00000000-0004-0000-0400-000000000000}"/>
    <hyperlink ref="B20:C20" r:id="rId2" display="VISION.ACFR" xr:uid="{4EDC2B6A-FB78-40DF-AAFD-B5FB6844DA8E}"/>
  </hyperlinks>
  <pageMargins left="0.7" right="0.7" top="0.75" bottom="0.75" header="0.3" footer="0.3"/>
  <ignoredErrors>
    <ignoredError sqref="C5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30480</xdr:colOff>
                    <xdr:row>17</xdr:row>
                    <xdr:rowOff>152400</xdr:rowOff>
                  </from>
                  <to>
                    <xdr:col>1</xdr:col>
                    <xdr:colOff>30480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dropdown</vt:lpstr>
      <vt:lpstr>SBITA</vt:lpstr>
      <vt:lpstr>CY SBITA Expenditures</vt:lpstr>
      <vt:lpstr>DIP Beginning Balance</vt:lpstr>
      <vt:lpstr>Certification</vt:lpstr>
      <vt:lpstr>BUs</vt:lpstr>
      <vt:lpstr>Parties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Hoefel, Eric</cp:lastModifiedBy>
  <cp:lastPrinted>2018-04-06T18:38:59Z</cp:lastPrinted>
  <dcterms:created xsi:type="dcterms:W3CDTF">2009-02-11T17:31:38Z</dcterms:created>
  <dcterms:modified xsi:type="dcterms:W3CDTF">2024-04-18T18:25:19Z</dcterms:modified>
</cp:coreProperties>
</file>