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AOA\FIN\FIN - Reporting\2024 ACFR\2024 Closing Instructions and Forms\"/>
    </mc:Choice>
  </mc:AlternateContent>
  <xr:revisionPtr revIDLastSave="0" documentId="13_ncr:1_{9FA67E15-2313-4131-A9C7-B0F058966BB8}" xr6:coauthVersionLast="47" xr6:coauthVersionMax="47" xr10:uidLastSave="{00000000-0000-0000-0000-000000000000}"/>
  <bookViews>
    <workbookView xWindow="-30828" yWindow="-1500" windowWidth="30936" windowHeight="16896" tabRatio="634" xr2:uid="{00000000-000D-0000-FFFF-FFFF00000000}"/>
  </bookViews>
  <sheets>
    <sheet name="SEFA Data" sheetId="1" r:id="rId1"/>
    <sheet name="Reconciliation" sheetId="13" r:id="rId2"/>
    <sheet name="DropDownData" sheetId="16" state="hidden" r:id="rId3"/>
    <sheet name="Certification" sheetId="14" r:id="rId4"/>
    <sheet name="FEMA &amp; WIC Disclosures" sheetId="15" r:id="rId5"/>
    <sheet name="Lists" sheetId="5" state="hidden" r:id="rId6"/>
  </sheets>
  <externalReferences>
    <externalReference r:id="rId7"/>
    <externalReference r:id="rId8"/>
    <externalReference r:id="rId9"/>
  </externalReferences>
  <definedNames>
    <definedName name="_xlnm._FilterDatabase" localSheetId="1" hidden="1">Reconciliation!$B$17:$D$17</definedName>
    <definedName name="_xlnm._FilterDatabase" localSheetId="0" hidden="1">'SEFA Data'!$A$7:$P$481</definedName>
    <definedName name="ARRA_Program" localSheetId="3">[1]Lists!$A$10:$A$11</definedName>
    <definedName name="Award_Type" localSheetId="3">[1]Lists!$A$4:$A$6</definedName>
    <definedName name="Award_Type">Lists!$A$4:$A$6</definedName>
    <definedName name="Email" localSheetId="3">Certification!$B$20</definedName>
    <definedName name="Loan_Program" localSheetId="3">[2]Lists!$A$10:$A$11</definedName>
    <definedName name="Major_Prog_Level" localSheetId="3">'[1]SEFA Data'!#REF!</definedName>
    <definedName name="NvsElapsedTime" localSheetId="3">0.0000115740767796524</definedName>
    <definedName name="NvsEndTime" localSheetId="3">39993.5928472222</definedName>
    <definedName name="_xlnm.Print_Titles" localSheetId="0">'SEFA Data'!#REF!</definedName>
    <definedName name="SFD" localSheetId="3">#REF!</definedName>
    <definedName name="SFV" localSheetId="3">#REF!</definedName>
    <definedName name="Tot_Exp_Fed_Rpt" localSheetId="3">'[1]SEFA Data'!#REF!</definedName>
    <definedName name="Tot_Fed_Exp" localSheetId="3">'[3]SEFA Data'!$K$427</definedName>
    <definedName name="TOT_Fed_Exp">'SEFA Data'!$L$487</definedName>
    <definedName name="Tot_Subr_Exp" localSheetId="3">'[1]SEFA Data'!#REF!</definedName>
    <definedName name="TOT_Subr_Exp">'SEFA Data'!$N$487</definedName>
    <definedName name="Tot_VISION_Exp" localSheetId="3">'[1]SEFA Data'!#REF!</definedName>
    <definedName name="TOT_VISION_Exp">'SEFA Data'!$K$487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3" l="1"/>
  <c r="H45" i="13" l="1"/>
  <c r="F45" i="13"/>
  <c r="J481" i="1" l="1"/>
  <c r="J449" i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9" i="1"/>
  <c r="P459" i="1" s="1"/>
  <c r="O458" i="1"/>
  <c r="P458" i="1" s="1"/>
  <c r="O457" i="1"/>
  <c r="P457" i="1" s="1"/>
  <c r="O456" i="1"/>
  <c r="P456" i="1" s="1"/>
  <c r="O455" i="1"/>
  <c r="P455" i="1" s="1"/>
  <c r="O454" i="1"/>
  <c r="P454" i="1" s="1"/>
  <c r="O453" i="1"/>
  <c r="P453" i="1" s="1"/>
  <c r="O452" i="1"/>
  <c r="P452" i="1" s="1"/>
  <c r="O451" i="1"/>
  <c r="P451" i="1" s="1"/>
  <c r="O450" i="1"/>
  <c r="P450" i="1" s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J446" i="1"/>
  <c r="J444" i="1"/>
  <c r="O448" i="1"/>
  <c r="P448" i="1" s="1"/>
  <c r="O447" i="1"/>
  <c r="P447" i="1" s="1"/>
  <c r="O445" i="1"/>
  <c r="P445" i="1" s="1"/>
  <c r="O443" i="1"/>
  <c r="P443" i="1" s="1"/>
  <c r="O442" i="1"/>
  <c r="P442" i="1" s="1"/>
  <c r="O441" i="1"/>
  <c r="P441" i="1" s="1"/>
  <c r="O440" i="1"/>
  <c r="P440" i="1" s="1"/>
  <c r="O439" i="1"/>
  <c r="P439" i="1" s="1"/>
  <c r="O438" i="1"/>
  <c r="P438" i="1" s="1"/>
  <c r="O437" i="1"/>
  <c r="P437" i="1" s="1"/>
  <c r="M448" i="1"/>
  <c r="M447" i="1"/>
  <c r="M445" i="1"/>
  <c r="M443" i="1"/>
  <c r="M442" i="1"/>
  <c r="M441" i="1"/>
  <c r="M440" i="1"/>
  <c r="M439" i="1"/>
  <c r="M438" i="1"/>
  <c r="M437" i="1"/>
  <c r="J436" i="1"/>
  <c r="O435" i="1"/>
  <c r="P435" i="1" s="1"/>
  <c r="O434" i="1"/>
  <c r="P434" i="1" s="1"/>
  <c r="O433" i="1"/>
  <c r="P433" i="1" s="1"/>
  <c r="O432" i="1"/>
  <c r="P432" i="1" s="1"/>
  <c r="O431" i="1"/>
  <c r="P431" i="1" s="1"/>
  <c r="O430" i="1"/>
  <c r="P430" i="1" s="1"/>
  <c r="O429" i="1"/>
  <c r="P429" i="1" s="1"/>
  <c r="O428" i="1"/>
  <c r="P428" i="1" s="1"/>
  <c r="O427" i="1"/>
  <c r="P427" i="1" s="1"/>
  <c r="M435" i="1"/>
  <c r="M434" i="1"/>
  <c r="M433" i="1"/>
  <c r="M432" i="1"/>
  <c r="M431" i="1"/>
  <c r="M430" i="1"/>
  <c r="M429" i="1"/>
  <c r="M428" i="1"/>
  <c r="M427" i="1"/>
  <c r="J426" i="1"/>
  <c r="O397" i="1"/>
  <c r="P397" i="1" s="1"/>
  <c r="O398" i="1"/>
  <c r="P398" i="1" s="1"/>
  <c r="O399" i="1"/>
  <c r="P399" i="1" s="1"/>
  <c r="M396" i="1"/>
  <c r="M397" i="1"/>
  <c r="M398" i="1"/>
  <c r="M399" i="1"/>
  <c r="M400" i="1"/>
  <c r="M401" i="1"/>
  <c r="M402" i="1"/>
  <c r="M403" i="1"/>
  <c r="M404" i="1"/>
  <c r="J394" i="1"/>
  <c r="J381" i="1"/>
  <c r="O368" i="1"/>
  <c r="P368" i="1" s="1"/>
  <c r="O369" i="1"/>
  <c r="P369" i="1" s="1"/>
  <c r="O370" i="1"/>
  <c r="P370" i="1" s="1"/>
  <c r="O371" i="1"/>
  <c r="P371" i="1" s="1"/>
  <c r="O372" i="1"/>
  <c r="P372" i="1" s="1"/>
  <c r="O373" i="1"/>
  <c r="P373" i="1" s="1"/>
  <c r="O374" i="1"/>
  <c r="P374" i="1" s="1"/>
  <c r="M368" i="1"/>
  <c r="M369" i="1"/>
  <c r="M370" i="1"/>
  <c r="M371" i="1"/>
  <c r="M372" i="1"/>
  <c r="M373" i="1"/>
  <c r="M374" i="1"/>
  <c r="O333" i="1"/>
  <c r="P333" i="1" s="1"/>
  <c r="O334" i="1"/>
  <c r="P334" i="1" s="1"/>
  <c r="O335" i="1"/>
  <c r="P335" i="1" s="1"/>
  <c r="O336" i="1"/>
  <c r="P336" i="1" s="1"/>
  <c r="O337" i="1"/>
  <c r="P337" i="1" s="1"/>
  <c r="O338" i="1"/>
  <c r="P338" i="1" s="1"/>
  <c r="O339" i="1"/>
  <c r="P339" i="1" s="1"/>
  <c r="O340" i="1"/>
  <c r="P340" i="1" s="1"/>
  <c r="M333" i="1"/>
  <c r="M334" i="1"/>
  <c r="M335" i="1"/>
  <c r="M336" i="1"/>
  <c r="M337" i="1"/>
  <c r="M338" i="1"/>
  <c r="M339" i="1"/>
  <c r="M340" i="1"/>
  <c r="J366" i="1"/>
  <c r="L330" i="1"/>
  <c r="K330" i="1"/>
  <c r="J330" i="1"/>
  <c r="O325" i="1"/>
  <c r="P325" i="1" s="1"/>
  <c r="O326" i="1"/>
  <c r="P326" i="1" s="1"/>
  <c r="O327" i="1"/>
  <c r="P327" i="1" s="1"/>
  <c r="M325" i="1"/>
  <c r="M326" i="1"/>
  <c r="M327" i="1"/>
  <c r="N323" i="1"/>
  <c r="O322" i="1"/>
  <c r="O321" i="1"/>
  <c r="P321" i="1" s="1"/>
  <c r="M322" i="1"/>
  <c r="M321" i="1"/>
  <c r="M323" i="1" s="1"/>
  <c r="L323" i="1"/>
  <c r="K323" i="1"/>
  <c r="J301" i="1"/>
  <c r="O296" i="1"/>
  <c r="P296" i="1" s="1"/>
  <c r="O297" i="1"/>
  <c r="P297" i="1" s="1"/>
  <c r="O298" i="1"/>
  <c r="P298" i="1" s="1"/>
  <c r="M296" i="1"/>
  <c r="M297" i="1"/>
  <c r="M298" i="1"/>
  <c r="J294" i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J107" i="1"/>
  <c r="L105" i="1"/>
  <c r="K105" i="1"/>
  <c r="J105" i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M79" i="1"/>
  <c r="M80" i="1"/>
  <c r="M81" i="1"/>
  <c r="M82" i="1"/>
  <c r="M83" i="1"/>
  <c r="M84" i="1"/>
  <c r="M85" i="1"/>
  <c r="M86" i="1"/>
  <c r="M87" i="1"/>
  <c r="M88" i="1"/>
  <c r="N61" i="1"/>
  <c r="L61" i="1"/>
  <c r="K61" i="1"/>
  <c r="J61" i="1"/>
  <c r="N53" i="1"/>
  <c r="L53" i="1"/>
  <c r="K53" i="1"/>
  <c r="J53" i="1"/>
  <c r="N51" i="1"/>
  <c r="L51" i="1"/>
  <c r="K51" i="1"/>
  <c r="J51" i="1"/>
  <c r="N48" i="1"/>
  <c r="L48" i="1"/>
  <c r="K48" i="1"/>
  <c r="J48" i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M30" i="1"/>
  <c r="M31" i="1"/>
  <c r="M32" i="1"/>
  <c r="M33" i="1"/>
  <c r="M34" i="1"/>
  <c r="M35" i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9" i="1"/>
  <c r="P9" i="1" s="1"/>
  <c r="O10" i="1"/>
  <c r="P10" i="1" s="1"/>
  <c r="O11" i="1"/>
  <c r="P11" i="1" s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9" i="1"/>
  <c r="M10" i="1"/>
  <c r="O323" i="1" l="1"/>
  <c r="P323" i="1" s="1"/>
  <c r="P322" i="1"/>
  <c r="B492" i="1"/>
  <c r="B491" i="1"/>
  <c r="F493" i="1" l="1"/>
  <c r="L491" i="1"/>
  <c r="L492" i="1" s="1"/>
  <c r="J323" i="1"/>
  <c r="J320" i="1"/>
  <c r="B493" i="1" l="1"/>
  <c r="I493" i="1"/>
  <c r="I494" i="1" s="1"/>
  <c r="L366" i="1" l="1"/>
  <c r="N366" i="1"/>
  <c r="K366" i="1"/>
  <c r="K481" i="1"/>
  <c r="L481" i="1"/>
  <c r="M481" i="1"/>
  <c r="N481" i="1"/>
  <c r="O481" i="1"/>
  <c r="P481" i="1" s="1"/>
  <c r="K449" i="1"/>
  <c r="L449" i="1"/>
  <c r="M449" i="1"/>
  <c r="N449" i="1"/>
  <c r="O449" i="1"/>
  <c r="P449" i="1" s="1"/>
  <c r="K446" i="1"/>
  <c r="L446" i="1"/>
  <c r="M446" i="1"/>
  <c r="N446" i="1"/>
  <c r="O446" i="1"/>
  <c r="P446" i="1" s="1"/>
  <c r="K444" i="1"/>
  <c r="L444" i="1"/>
  <c r="M444" i="1"/>
  <c r="N444" i="1"/>
  <c r="O444" i="1"/>
  <c r="P444" i="1" s="1"/>
  <c r="K436" i="1"/>
  <c r="L436" i="1"/>
  <c r="M436" i="1"/>
  <c r="N436" i="1"/>
  <c r="O436" i="1"/>
  <c r="P436" i="1" s="1"/>
  <c r="K426" i="1"/>
  <c r="L426" i="1"/>
  <c r="N426" i="1"/>
  <c r="K394" i="1"/>
  <c r="L394" i="1"/>
  <c r="N394" i="1"/>
  <c r="K381" i="1"/>
  <c r="L381" i="1"/>
  <c r="N381" i="1"/>
  <c r="N330" i="1"/>
  <c r="K320" i="1"/>
  <c r="L320" i="1"/>
  <c r="N320" i="1"/>
  <c r="K301" i="1"/>
  <c r="L301" i="1"/>
  <c r="N301" i="1"/>
  <c r="K294" i="1"/>
  <c r="L294" i="1"/>
  <c r="N294" i="1"/>
  <c r="K109" i="1"/>
  <c r="L109" i="1"/>
  <c r="N109" i="1"/>
  <c r="K107" i="1"/>
  <c r="L107" i="1"/>
  <c r="N107" i="1"/>
  <c r="N105" i="1"/>
  <c r="K27" i="1"/>
  <c r="L27" i="1"/>
  <c r="N27" i="1"/>
  <c r="K12" i="1"/>
  <c r="L12" i="1"/>
  <c r="N12" i="1"/>
  <c r="J109" i="1"/>
  <c r="J27" i="1"/>
  <c r="J12" i="1"/>
  <c r="M8" i="1"/>
  <c r="O8" i="1"/>
  <c r="P8" i="1" s="1"/>
  <c r="M11" i="1"/>
  <c r="J482" i="1" l="1"/>
  <c r="J487" i="1" s="1"/>
  <c r="M12" i="1"/>
  <c r="O12" i="1"/>
  <c r="P12" i="1" s="1"/>
  <c r="N482" i="1"/>
  <c r="H47" i="13" s="1"/>
  <c r="K482" i="1"/>
  <c r="K487" i="1" s="1"/>
  <c r="L482" i="1"/>
  <c r="F71" i="13" s="1"/>
  <c r="N487" i="1" l="1"/>
  <c r="L487" i="1"/>
  <c r="F69" i="13"/>
  <c r="F47" i="13"/>
  <c r="O269" i="1"/>
  <c r="P269" i="1" s="1"/>
  <c r="O421" i="1" l="1"/>
  <c r="P421" i="1" s="1"/>
  <c r="M421" i="1"/>
  <c r="O43" i="1"/>
  <c r="P43" i="1" s="1"/>
  <c r="M43" i="1"/>
  <c r="O42" i="1"/>
  <c r="P42" i="1" s="1"/>
  <c r="M42" i="1"/>
  <c r="O420" i="1" l="1"/>
  <c r="P420" i="1" s="1"/>
  <c r="M420" i="1"/>
  <c r="O419" i="1"/>
  <c r="P419" i="1" s="1"/>
  <c r="M419" i="1"/>
  <c r="O418" i="1"/>
  <c r="P418" i="1" s="1"/>
  <c r="M418" i="1"/>
  <c r="O425" i="1"/>
  <c r="P425" i="1" s="1"/>
  <c r="M425" i="1"/>
  <c r="O424" i="1"/>
  <c r="P424" i="1" s="1"/>
  <c r="M424" i="1"/>
  <c r="O423" i="1"/>
  <c r="P423" i="1" s="1"/>
  <c r="M423" i="1"/>
  <c r="O422" i="1"/>
  <c r="P422" i="1" s="1"/>
  <c r="M422" i="1"/>
  <c r="O396" i="1"/>
  <c r="P396" i="1" s="1"/>
  <c r="O395" i="1"/>
  <c r="P395" i="1" s="1"/>
  <c r="M395" i="1"/>
  <c r="O393" i="1"/>
  <c r="P393" i="1" s="1"/>
  <c r="M393" i="1"/>
  <c r="O390" i="1"/>
  <c r="P390" i="1" s="1"/>
  <c r="M390" i="1"/>
  <c r="O389" i="1"/>
  <c r="P389" i="1" s="1"/>
  <c r="M389" i="1"/>
  <c r="O385" i="1"/>
  <c r="P385" i="1" s="1"/>
  <c r="M385" i="1"/>
  <c r="O354" i="1"/>
  <c r="P354" i="1" s="1"/>
  <c r="M354" i="1"/>
  <c r="O344" i="1"/>
  <c r="P344" i="1" s="1"/>
  <c r="M344" i="1"/>
  <c r="O287" i="1"/>
  <c r="P287" i="1" s="1"/>
  <c r="M287" i="1"/>
  <c r="O285" i="1"/>
  <c r="P285" i="1" s="1"/>
  <c r="M285" i="1"/>
  <c r="O103" i="1"/>
  <c r="P103" i="1" s="1"/>
  <c r="M103" i="1"/>
  <c r="O102" i="1"/>
  <c r="P102" i="1" s="1"/>
  <c r="M102" i="1"/>
  <c r="O78" i="1"/>
  <c r="P78" i="1" s="1"/>
  <c r="M78" i="1"/>
  <c r="O77" i="1"/>
  <c r="P77" i="1" s="1"/>
  <c r="M77" i="1"/>
  <c r="O76" i="1"/>
  <c r="P76" i="1" s="1"/>
  <c r="M76" i="1"/>
  <c r="O50" i="1"/>
  <c r="P50" i="1" s="1"/>
  <c r="M50" i="1"/>
  <c r="O49" i="1"/>
  <c r="P49" i="1" s="1"/>
  <c r="M49" i="1"/>
  <c r="M51" i="1" s="1"/>
  <c r="O39" i="1"/>
  <c r="P39" i="1" s="1"/>
  <c r="M39" i="1"/>
  <c r="O51" i="1" l="1"/>
  <c r="P51" i="1" s="1"/>
  <c r="O13" i="1" l="1"/>
  <c r="P13" i="1" l="1"/>
  <c r="O417" i="1"/>
  <c r="P417" i="1" s="1"/>
  <c r="M417" i="1"/>
  <c r="O416" i="1"/>
  <c r="P416" i="1" s="1"/>
  <c r="M416" i="1"/>
  <c r="O415" i="1"/>
  <c r="P415" i="1" s="1"/>
  <c r="M415" i="1"/>
  <c r="O414" i="1"/>
  <c r="P414" i="1" s="1"/>
  <c r="M414" i="1"/>
  <c r="O413" i="1"/>
  <c r="P413" i="1" s="1"/>
  <c r="M413" i="1"/>
  <c r="O412" i="1"/>
  <c r="P412" i="1" s="1"/>
  <c r="M412" i="1"/>
  <c r="O411" i="1"/>
  <c r="P411" i="1" s="1"/>
  <c r="M411" i="1"/>
  <c r="O410" i="1"/>
  <c r="P410" i="1" s="1"/>
  <c r="M410" i="1"/>
  <c r="O409" i="1"/>
  <c r="P409" i="1" s="1"/>
  <c r="M409" i="1"/>
  <c r="O408" i="1"/>
  <c r="P408" i="1" s="1"/>
  <c r="M408" i="1"/>
  <c r="O407" i="1"/>
  <c r="P407" i="1" s="1"/>
  <c r="M407" i="1"/>
  <c r="O406" i="1"/>
  <c r="P406" i="1" s="1"/>
  <c r="M406" i="1"/>
  <c r="O405" i="1"/>
  <c r="P405" i="1" s="1"/>
  <c r="M405" i="1"/>
  <c r="O404" i="1"/>
  <c r="P404" i="1" s="1"/>
  <c r="O403" i="1"/>
  <c r="P403" i="1" s="1"/>
  <c r="O402" i="1"/>
  <c r="P402" i="1" s="1"/>
  <c r="O400" i="1"/>
  <c r="P400" i="1" s="1"/>
  <c r="O401" i="1"/>
  <c r="P401" i="1" s="1"/>
  <c r="O392" i="1"/>
  <c r="P392" i="1" s="1"/>
  <c r="M392" i="1"/>
  <c r="O391" i="1"/>
  <c r="P391" i="1" s="1"/>
  <c r="M391" i="1"/>
  <c r="O388" i="1"/>
  <c r="P388" i="1" s="1"/>
  <c r="M388" i="1"/>
  <c r="O387" i="1"/>
  <c r="P387" i="1" s="1"/>
  <c r="M387" i="1"/>
  <c r="O386" i="1"/>
  <c r="P386" i="1" s="1"/>
  <c r="M386" i="1"/>
  <c r="O384" i="1"/>
  <c r="P384" i="1" s="1"/>
  <c r="M384" i="1"/>
  <c r="O383" i="1"/>
  <c r="P383" i="1" s="1"/>
  <c r="M383" i="1"/>
  <c r="O382" i="1"/>
  <c r="P382" i="1" s="1"/>
  <c r="M382" i="1"/>
  <c r="O380" i="1"/>
  <c r="P380" i="1" s="1"/>
  <c r="M380" i="1"/>
  <c r="O379" i="1"/>
  <c r="P379" i="1" s="1"/>
  <c r="M379" i="1"/>
  <c r="O378" i="1"/>
  <c r="P378" i="1" s="1"/>
  <c r="M378" i="1"/>
  <c r="O377" i="1"/>
  <c r="P377" i="1" s="1"/>
  <c r="M377" i="1"/>
  <c r="O376" i="1"/>
  <c r="P376" i="1" s="1"/>
  <c r="M376" i="1"/>
  <c r="O375" i="1"/>
  <c r="P375" i="1" s="1"/>
  <c r="M375" i="1"/>
  <c r="O367" i="1"/>
  <c r="P367" i="1" s="1"/>
  <c r="M367" i="1"/>
  <c r="O365" i="1"/>
  <c r="P365" i="1" s="1"/>
  <c r="M365" i="1"/>
  <c r="O364" i="1"/>
  <c r="P364" i="1" s="1"/>
  <c r="M364" i="1"/>
  <c r="O363" i="1"/>
  <c r="P363" i="1" s="1"/>
  <c r="M363" i="1"/>
  <c r="O362" i="1"/>
  <c r="P362" i="1" s="1"/>
  <c r="M362" i="1"/>
  <c r="O361" i="1"/>
  <c r="P361" i="1" s="1"/>
  <c r="M361" i="1"/>
  <c r="O360" i="1"/>
  <c r="P360" i="1" s="1"/>
  <c r="M360" i="1"/>
  <c r="O359" i="1"/>
  <c r="P359" i="1" s="1"/>
  <c r="M359" i="1"/>
  <c r="O358" i="1"/>
  <c r="P358" i="1" s="1"/>
  <c r="M358" i="1"/>
  <c r="O357" i="1"/>
  <c r="P357" i="1" s="1"/>
  <c r="M357" i="1"/>
  <c r="O356" i="1"/>
  <c r="P356" i="1" s="1"/>
  <c r="M356" i="1"/>
  <c r="O355" i="1"/>
  <c r="P355" i="1" s="1"/>
  <c r="M355" i="1"/>
  <c r="O353" i="1"/>
  <c r="P353" i="1" s="1"/>
  <c r="M353" i="1"/>
  <c r="O352" i="1"/>
  <c r="P352" i="1" s="1"/>
  <c r="M352" i="1"/>
  <c r="O351" i="1"/>
  <c r="P351" i="1" s="1"/>
  <c r="M351" i="1"/>
  <c r="O350" i="1"/>
  <c r="P350" i="1" s="1"/>
  <c r="M350" i="1"/>
  <c r="O349" i="1"/>
  <c r="P349" i="1" s="1"/>
  <c r="M349" i="1"/>
  <c r="O348" i="1"/>
  <c r="P348" i="1" s="1"/>
  <c r="M348" i="1"/>
  <c r="O347" i="1"/>
  <c r="P347" i="1" s="1"/>
  <c r="M347" i="1"/>
  <c r="O346" i="1"/>
  <c r="P346" i="1" s="1"/>
  <c r="M346" i="1"/>
  <c r="O345" i="1"/>
  <c r="P345" i="1" s="1"/>
  <c r="M345" i="1"/>
  <c r="O343" i="1"/>
  <c r="P343" i="1" s="1"/>
  <c r="M343" i="1"/>
  <c r="O342" i="1"/>
  <c r="P342" i="1" s="1"/>
  <c r="M342" i="1"/>
  <c r="O341" i="1"/>
  <c r="P341" i="1" s="1"/>
  <c r="M341" i="1"/>
  <c r="O332" i="1"/>
  <c r="P332" i="1" s="1"/>
  <c r="M332" i="1"/>
  <c r="O331" i="1"/>
  <c r="P331" i="1" s="1"/>
  <c r="M331" i="1"/>
  <c r="O329" i="1"/>
  <c r="P329" i="1" s="1"/>
  <c r="M329" i="1"/>
  <c r="O328" i="1"/>
  <c r="P328" i="1" s="1"/>
  <c r="M328" i="1"/>
  <c r="O324" i="1"/>
  <c r="P324" i="1" s="1"/>
  <c r="M324" i="1"/>
  <c r="O319" i="1"/>
  <c r="P319" i="1" s="1"/>
  <c r="M319" i="1"/>
  <c r="O318" i="1"/>
  <c r="P318" i="1" s="1"/>
  <c r="M318" i="1"/>
  <c r="O317" i="1"/>
  <c r="P317" i="1" s="1"/>
  <c r="M317" i="1"/>
  <c r="O316" i="1"/>
  <c r="P316" i="1" s="1"/>
  <c r="M316" i="1"/>
  <c r="O315" i="1"/>
  <c r="P315" i="1" s="1"/>
  <c r="M315" i="1"/>
  <c r="O314" i="1"/>
  <c r="P314" i="1" s="1"/>
  <c r="M314" i="1"/>
  <c r="O313" i="1"/>
  <c r="P313" i="1" s="1"/>
  <c r="M313" i="1"/>
  <c r="O312" i="1"/>
  <c r="P312" i="1" s="1"/>
  <c r="M312" i="1"/>
  <c r="O311" i="1"/>
  <c r="P311" i="1" s="1"/>
  <c r="M311" i="1"/>
  <c r="O310" i="1"/>
  <c r="P310" i="1" s="1"/>
  <c r="M310" i="1"/>
  <c r="O309" i="1"/>
  <c r="P309" i="1" s="1"/>
  <c r="M309" i="1"/>
  <c r="O308" i="1"/>
  <c r="P308" i="1" s="1"/>
  <c r="M308" i="1"/>
  <c r="O307" i="1"/>
  <c r="P307" i="1" s="1"/>
  <c r="M307" i="1"/>
  <c r="O306" i="1"/>
  <c r="P306" i="1" s="1"/>
  <c r="M306" i="1"/>
  <c r="O305" i="1"/>
  <c r="P305" i="1" s="1"/>
  <c r="M305" i="1"/>
  <c r="O304" i="1"/>
  <c r="P304" i="1" s="1"/>
  <c r="M304" i="1"/>
  <c r="O303" i="1"/>
  <c r="P303" i="1" s="1"/>
  <c r="M303" i="1"/>
  <c r="O302" i="1"/>
  <c r="P302" i="1" s="1"/>
  <c r="M302" i="1"/>
  <c r="O300" i="1"/>
  <c r="P300" i="1" s="1"/>
  <c r="M300" i="1"/>
  <c r="O299" i="1"/>
  <c r="P299" i="1" s="1"/>
  <c r="M299" i="1"/>
  <c r="O295" i="1"/>
  <c r="P295" i="1" s="1"/>
  <c r="M295" i="1"/>
  <c r="O293" i="1"/>
  <c r="P293" i="1" s="1"/>
  <c r="M293" i="1"/>
  <c r="O292" i="1"/>
  <c r="P292" i="1" s="1"/>
  <c r="M292" i="1"/>
  <c r="O291" i="1"/>
  <c r="P291" i="1" s="1"/>
  <c r="M291" i="1"/>
  <c r="O290" i="1"/>
  <c r="P290" i="1" s="1"/>
  <c r="M290" i="1"/>
  <c r="O289" i="1"/>
  <c r="P289" i="1" s="1"/>
  <c r="M289" i="1"/>
  <c r="O288" i="1"/>
  <c r="P288" i="1" s="1"/>
  <c r="M288" i="1"/>
  <c r="O286" i="1"/>
  <c r="P286" i="1" s="1"/>
  <c r="M286" i="1"/>
  <c r="O284" i="1"/>
  <c r="P284" i="1" s="1"/>
  <c r="M284" i="1"/>
  <c r="O283" i="1"/>
  <c r="P283" i="1" s="1"/>
  <c r="M283" i="1"/>
  <c r="O282" i="1"/>
  <c r="P282" i="1" s="1"/>
  <c r="M282" i="1"/>
  <c r="O281" i="1"/>
  <c r="P281" i="1" s="1"/>
  <c r="M281" i="1"/>
  <c r="O280" i="1"/>
  <c r="P280" i="1" s="1"/>
  <c r="M280" i="1"/>
  <c r="O279" i="1"/>
  <c r="P279" i="1" s="1"/>
  <c r="M279" i="1"/>
  <c r="O278" i="1"/>
  <c r="P278" i="1" s="1"/>
  <c r="M278" i="1"/>
  <c r="O277" i="1"/>
  <c r="P277" i="1" s="1"/>
  <c r="M277" i="1"/>
  <c r="O276" i="1"/>
  <c r="P276" i="1" s="1"/>
  <c r="M276" i="1"/>
  <c r="O275" i="1"/>
  <c r="P275" i="1" s="1"/>
  <c r="M275" i="1"/>
  <c r="O274" i="1"/>
  <c r="P274" i="1" s="1"/>
  <c r="M274" i="1"/>
  <c r="O273" i="1"/>
  <c r="P273" i="1" s="1"/>
  <c r="M273" i="1"/>
  <c r="O272" i="1"/>
  <c r="P272" i="1" s="1"/>
  <c r="M272" i="1"/>
  <c r="O271" i="1"/>
  <c r="P271" i="1" s="1"/>
  <c r="M271" i="1"/>
  <c r="O270" i="1"/>
  <c r="P270" i="1" s="1"/>
  <c r="M270" i="1"/>
  <c r="M269" i="1"/>
  <c r="O268" i="1"/>
  <c r="P268" i="1" s="1"/>
  <c r="M268" i="1"/>
  <c r="O267" i="1"/>
  <c r="P267" i="1" s="1"/>
  <c r="M267" i="1"/>
  <c r="O266" i="1"/>
  <c r="P266" i="1" s="1"/>
  <c r="M266" i="1"/>
  <c r="O265" i="1"/>
  <c r="P265" i="1" s="1"/>
  <c r="M265" i="1"/>
  <c r="O264" i="1"/>
  <c r="P264" i="1" s="1"/>
  <c r="M264" i="1"/>
  <c r="O263" i="1"/>
  <c r="P263" i="1" s="1"/>
  <c r="M263" i="1"/>
  <c r="O262" i="1"/>
  <c r="P262" i="1" s="1"/>
  <c r="M262" i="1"/>
  <c r="O261" i="1"/>
  <c r="P261" i="1" s="1"/>
  <c r="M261" i="1"/>
  <c r="O260" i="1"/>
  <c r="P260" i="1" s="1"/>
  <c r="M260" i="1"/>
  <c r="O259" i="1"/>
  <c r="P259" i="1" s="1"/>
  <c r="M259" i="1"/>
  <c r="O258" i="1"/>
  <c r="P258" i="1" s="1"/>
  <c r="M258" i="1"/>
  <c r="O257" i="1"/>
  <c r="P257" i="1" s="1"/>
  <c r="M257" i="1"/>
  <c r="O256" i="1"/>
  <c r="P256" i="1" s="1"/>
  <c r="M256" i="1"/>
  <c r="O255" i="1"/>
  <c r="P255" i="1" s="1"/>
  <c r="M255" i="1"/>
  <c r="O254" i="1"/>
  <c r="P254" i="1" s="1"/>
  <c r="M254" i="1"/>
  <c r="O253" i="1"/>
  <c r="P253" i="1" s="1"/>
  <c r="M253" i="1"/>
  <c r="O252" i="1"/>
  <c r="P252" i="1" s="1"/>
  <c r="M252" i="1"/>
  <c r="O251" i="1"/>
  <c r="P251" i="1" s="1"/>
  <c r="M251" i="1"/>
  <c r="O250" i="1"/>
  <c r="P250" i="1" s="1"/>
  <c r="M250" i="1"/>
  <c r="O249" i="1"/>
  <c r="P249" i="1" s="1"/>
  <c r="M249" i="1"/>
  <c r="O248" i="1"/>
  <c r="P248" i="1" s="1"/>
  <c r="M248" i="1"/>
  <c r="O247" i="1"/>
  <c r="P247" i="1" s="1"/>
  <c r="M247" i="1"/>
  <c r="O246" i="1"/>
  <c r="P246" i="1" s="1"/>
  <c r="M246" i="1"/>
  <c r="O245" i="1"/>
  <c r="P245" i="1" s="1"/>
  <c r="M245" i="1"/>
  <c r="O244" i="1"/>
  <c r="P244" i="1" s="1"/>
  <c r="M244" i="1"/>
  <c r="O243" i="1"/>
  <c r="P243" i="1" s="1"/>
  <c r="M243" i="1"/>
  <c r="O242" i="1"/>
  <c r="P242" i="1" s="1"/>
  <c r="M242" i="1"/>
  <c r="O241" i="1"/>
  <c r="P241" i="1" s="1"/>
  <c r="M241" i="1"/>
  <c r="O240" i="1"/>
  <c r="P240" i="1" s="1"/>
  <c r="M240" i="1"/>
  <c r="O239" i="1"/>
  <c r="P239" i="1" s="1"/>
  <c r="M239" i="1"/>
  <c r="O238" i="1"/>
  <c r="P238" i="1" s="1"/>
  <c r="M238" i="1"/>
  <c r="O237" i="1"/>
  <c r="P237" i="1" s="1"/>
  <c r="M237" i="1"/>
  <c r="O236" i="1"/>
  <c r="P236" i="1" s="1"/>
  <c r="M236" i="1"/>
  <c r="O235" i="1"/>
  <c r="P235" i="1" s="1"/>
  <c r="M235" i="1"/>
  <c r="O234" i="1"/>
  <c r="P234" i="1" s="1"/>
  <c r="M234" i="1"/>
  <c r="O233" i="1"/>
  <c r="P233" i="1" s="1"/>
  <c r="M233" i="1"/>
  <c r="O232" i="1"/>
  <c r="P232" i="1" s="1"/>
  <c r="M232" i="1"/>
  <c r="O231" i="1"/>
  <c r="P231" i="1" s="1"/>
  <c r="M231" i="1"/>
  <c r="O230" i="1"/>
  <c r="P230" i="1" s="1"/>
  <c r="M230" i="1"/>
  <c r="O229" i="1"/>
  <c r="P229" i="1" s="1"/>
  <c r="M229" i="1"/>
  <c r="O228" i="1"/>
  <c r="P228" i="1" s="1"/>
  <c r="M228" i="1"/>
  <c r="O227" i="1"/>
  <c r="P227" i="1" s="1"/>
  <c r="M227" i="1"/>
  <c r="O226" i="1"/>
  <c r="P226" i="1" s="1"/>
  <c r="M226" i="1"/>
  <c r="O225" i="1"/>
  <c r="P225" i="1" s="1"/>
  <c r="M225" i="1"/>
  <c r="O224" i="1"/>
  <c r="P224" i="1" s="1"/>
  <c r="M224" i="1"/>
  <c r="O223" i="1"/>
  <c r="P223" i="1" s="1"/>
  <c r="M223" i="1"/>
  <c r="O222" i="1"/>
  <c r="P222" i="1" s="1"/>
  <c r="M222" i="1"/>
  <c r="O221" i="1"/>
  <c r="P221" i="1" s="1"/>
  <c r="M221" i="1"/>
  <c r="O220" i="1"/>
  <c r="P220" i="1" s="1"/>
  <c r="M220" i="1"/>
  <c r="O219" i="1"/>
  <c r="P219" i="1" s="1"/>
  <c r="M219" i="1"/>
  <c r="O218" i="1"/>
  <c r="P218" i="1" s="1"/>
  <c r="M218" i="1"/>
  <c r="O217" i="1"/>
  <c r="P217" i="1" s="1"/>
  <c r="M217" i="1"/>
  <c r="O216" i="1"/>
  <c r="P216" i="1" s="1"/>
  <c r="M216" i="1"/>
  <c r="O215" i="1"/>
  <c r="P215" i="1" s="1"/>
  <c r="M215" i="1"/>
  <c r="O214" i="1"/>
  <c r="P214" i="1" s="1"/>
  <c r="M214" i="1"/>
  <c r="O213" i="1"/>
  <c r="P213" i="1" s="1"/>
  <c r="M213" i="1"/>
  <c r="O212" i="1"/>
  <c r="P212" i="1" s="1"/>
  <c r="M212" i="1"/>
  <c r="O211" i="1"/>
  <c r="P211" i="1" s="1"/>
  <c r="M211" i="1"/>
  <c r="O210" i="1"/>
  <c r="P210" i="1" s="1"/>
  <c r="M210" i="1"/>
  <c r="O209" i="1"/>
  <c r="P209" i="1" s="1"/>
  <c r="M209" i="1"/>
  <c r="O208" i="1"/>
  <c r="P208" i="1" s="1"/>
  <c r="M208" i="1"/>
  <c r="O207" i="1"/>
  <c r="P207" i="1" s="1"/>
  <c r="M207" i="1"/>
  <c r="O206" i="1"/>
  <c r="P206" i="1" s="1"/>
  <c r="M206" i="1"/>
  <c r="O205" i="1"/>
  <c r="P205" i="1" s="1"/>
  <c r="M205" i="1"/>
  <c r="O204" i="1"/>
  <c r="P204" i="1" s="1"/>
  <c r="M204" i="1"/>
  <c r="O203" i="1"/>
  <c r="P203" i="1" s="1"/>
  <c r="M203" i="1"/>
  <c r="O202" i="1"/>
  <c r="P202" i="1" s="1"/>
  <c r="M202" i="1"/>
  <c r="O201" i="1"/>
  <c r="P201" i="1" s="1"/>
  <c r="M201" i="1"/>
  <c r="O200" i="1"/>
  <c r="P200" i="1" s="1"/>
  <c r="M200" i="1"/>
  <c r="O199" i="1"/>
  <c r="P199" i="1" s="1"/>
  <c r="M199" i="1"/>
  <c r="O198" i="1"/>
  <c r="P198" i="1" s="1"/>
  <c r="M198" i="1"/>
  <c r="O197" i="1"/>
  <c r="P197" i="1" s="1"/>
  <c r="M197" i="1"/>
  <c r="O196" i="1"/>
  <c r="P196" i="1" s="1"/>
  <c r="M196" i="1"/>
  <c r="O195" i="1"/>
  <c r="P195" i="1" s="1"/>
  <c r="M195" i="1"/>
  <c r="O194" i="1"/>
  <c r="P194" i="1" s="1"/>
  <c r="M194" i="1"/>
  <c r="O193" i="1"/>
  <c r="P193" i="1" s="1"/>
  <c r="M193" i="1"/>
  <c r="O192" i="1"/>
  <c r="P192" i="1" s="1"/>
  <c r="M192" i="1"/>
  <c r="O191" i="1"/>
  <c r="P191" i="1" s="1"/>
  <c r="M191" i="1"/>
  <c r="O190" i="1"/>
  <c r="P190" i="1" s="1"/>
  <c r="M190" i="1"/>
  <c r="O189" i="1"/>
  <c r="P189" i="1" s="1"/>
  <c r="M189" i="1"/>
  <c r="O188" i="1"/>
  <c r="P188" i="1" s="1"/>
  <c r="M188" i="1"/>
  <c r="O187" i="1"/>
  <c r="P187" i="1" s="1"/>
  <c r="M187" i="1"/>
  <c r="O186" i="1"/>
  <c r="P186" i="1" s="1"/>
  <c r="M186" i="1"/>
  <c r="O185" i="1"/>
  <c r="P185" i="1" s="1"/>
  <c r="M185" i="1"/>
  <c r="O184" i="1"/>
  <c r="P184" i="1" s="1"/>
  <c r="M184" i="1"/>
  <c r="O183" i="1"/>
  <c r="P183" i="1" s="1"/>
  <c r="M183" i="1"/>
  <c r="O182" i="1"/>
  <c r="P182" i="1" s="1"/>
  <c r="M182" i="1"/>
  <c r="O181" i="1"/>
  <c r="P181" i="1" s="1"/>
  <c r="M181" i="1"/>
  <c r="O180" i="1"/>
  <c r="P180" i="1" s="1"/>
  <c r="M180" i="1"/>
  <c r="O179" i="1"/>
  <c r="P179" i="1" s="1"/>
  <c r="M179" i="1"/>
  <c r="O178" i="1"/>
  <c r="P178" i="1" s="1"/>
  <c r="M178" i="1"/>
  <c r="O177" i="1"/>
  <c r="P177" i="1" s="1"/>
  <c r="M177" i="1"/>
  <c r="O176" i="1"/>
  <c r="P176" i="1" s="1"/>
  <c r="M176" i="1"/>
  <c r="O175" i="1"/>
  <c r="P175" i="1" s="1"/>
  <c r="M175" i="1"/>
  <c r="O174" i="1"/>
  <c r="P174" i="1" s="1"/>
  <c r="M174" i="1"/>
  <c r="O173" i="1"/>
  <c r="P173" i="1" s="1"/>
  <c r="M173" i="1"/>
  <c r="O172" i="1"/>
  <c r="P172" i="1" s="1"/>
  <c r="M172" i="1"/>
  <c r="O171" i="1"/>
  <c r="P171" i="1" s="1"/>
  <c r="M171" i="1"/>
  <c r="O170" i="1"/>
  <c r="P170" i="1" s="1"/>
  <c r="M170" i="1"/>
  <c r="O169" i="1"/>
  <c r="P169" i="1" s="1"/>
  <c r="M169" i="1"/>
  <c r="O168" i="1"/>
  <c r="P168" i="1" s="1"/>
  <c r="M168" i="1"/>
  <c r="O167" i="1"/>
  <c r="P167" i="1" s="1"/>
  <c r="M167" i="1"/>
  <c r="O166" i="1"/>
  <c r="P166" i="1" s="1"/>
  <c r="M166" i="1"/>
  <c r="O165" i="1"/>
  <c r="P165" i="1" s="1"/>
  <c r="M165" i="1"/>
  <c r="O164" i="1"/>
  <c r="P164" i="1" s="1"/>
  <c r="M164" i="1"/>
  <c r="O163" i="1"/>
  <c r="P163" i="1" s="1"/>
  <c r="M163" i="1"/>
  <c r="O162" i="1"/>
  <c r="P162" i="1" s="1"/>
  <c r="M162" i="1"/>
  <c r="O161" i="1"/>
  <c r="P161" i="1" s="1"/>
  <c r="M161" i="1"/>
  <c r="O160" i="1"/>
  <c r="P160" i="1" s="1"/>
  <c r="M160" i="1"/>
  <c r="O159" i="1"/>
  <c r="P159" i="1" s="1"/>
  <c r="M159" i="1"/>
  <c r="O158" i="1"/>
  <c r="P158" i="1" s="1"/>
  <c r="M158" i="1"/>
  <c r="O157" i="1"/>
  <c r="P157" i="1" s="1"/>
  <c r="M157" i="1"/>
  <c r="O156" i="1"/>
  <c r="P156" i="1" s="1"/>
  <c r="O111" i="1"/>
  <c r="P111" i="1" s="1"/>
  <c r="M111" i="1"/>
  <c r="O110" i="1"/>
  <c r="P110" i="1" s="1"/>
  <c r="M110" i="1"/>
  <c r="O108" i="1"/>
  <c r="P108" i="1" s="1"/>
  <c r="M108" i="1"/>
  <c r="M109" i="1" s="1"/>
  <c r="O106" i="1"/>
  <c r="P106" i="1" s="1"/>
  <c r="M106" i="1"/>
  <c r="M107" i="1" s="1"/>
  <c r="O104" i="1"/>
  <c r="P104" i="1" s="1"/>
  <c r="M104" i="1"/>
  <c r="O101" i="1"/>
  <c r="P101" i="1" s="1"/>
  <c r="M101" i="1"/>
  <c r="O100" i="1"/>
  <c r="P100" i="1" s="1"/>
  <c r="M100" i="1"/>
  <c r="O99" i="1"/>
  <c r="P99" i="1" s="1"/>
  <c r="M99" i="1"/>
  <c r="O98" i="1"/>
  <c r="P98" i="1" s="1"/>
  <c r="M98" i="1"/>
  <c r="O97" i="1"/>
  <c r="P97" i="1" s="1"/>
  <c r="M97" i="1"/>
  <c r="O96" i="1"/>
  <c r="P96" i="1" s="1"/>
  <c r="M96" i="1"/>
  <c r="O95" i="1"/>
  <c r="P95" i="1" s="1"/>
  <c r="M95" i="1"/>
  <c r="O94" i="1"/>
  <c r="P94" i="1" s="1"/>
  <c r="M94" i="1"/>
  <c r="O93" i="1"/>
  <c r="P93" i="1" s="1"/>
  <c r="M93" i="1"/>
  <c r="O92" i="1"/>
  <c r="P92" i="1" s="1"/>
  <c r="M92" i="1"/>
  <c r="O91" i="1"/>
  <c r="P91" i="1" s="1"/>
  <c r="M91" i="1"/>
  <c r="O90" i="1"/>
  <c r="P90" i="1" s="1"/>
  <c r="M90" i="1"/>
  <c r="M89" i="1"/>
  <c r="O75" i="1"/>
  <c r="P75" i="1" s="1"/>
  <c r="M75" i="1"/>
  <c r="O74" i="1"/>
  <c r="P74" i="1" s="1"/>
  <c r="M74" i="1"/>
  <c r="O73" i="1"/>
  <c r="P73" i="1" s="1"/>
  <c r="M73" i="1"/>
  <c r="O72" i="1"/>
  <c r="P72" i="1" s="1"/>
  <c r="M72" i="1"/>
  <c r="O71" i="1"/>
  <c r="P71" i="1" s="1"/>
  <c r="M71" i="1"/>
  <c r="O70" i="1"/>
  <c r="P70" i="1" s="1"/>
  <c r="M70" i="1"/>
  <c r="O69" i="1"/>
  <c r="P69" i="1" s="1"/>
  <c r="M69" i="1"/>
  <c r="O68" i="1"/>
  <c r="P68" i="1" s="1"/>
  <c r="M68" i="1"/>
  <c r="O67" i="1"/>
  <c r="P67" i="1" s="1"/>
  <c r="M67" i="1"/>
  <c r="O66" i="1"/>
  <c r="P66" i="1" s="1"/>
  <c r="M66" i="1"/>
  <c r="O65" i="1"/>
  <c r="P65" i="1" s="1"/>
  <c r="M65" i="1"/>
  <c r="O64" i="1"/>
  <c r="P64" i="1" s="1"/>
  <c r="M64" i="1"/>
  <c r="O63" i="1"/>
  <c r="P63" i="1" s="1"/>
  <c r="M63" i="1"/>
  <c r="O62" i="1"/>
  <c r="P62" i="1" s="1"/>
  <c r="M62" i="1"/>
  <c r="O60" i="1"/>
  <c r="P60" i="1" s="1"/>
  <c r="M60" i="1"/>
  <c r="O59" i="1"/>
  <c r="P59" i="1" s="1"/>
  <c r="M59" i="1"/>
  <c r="O58" i="1"/>
  <c r="P58" i="1" s="1"/>
  <c r="M58" i="1"/>
  <c r="O57" i="1"/>
  <c r="P57" i="1" s="1"/>
  <c r="M57" i="1"/>
  <c r="O56" i="1"/>
  <c r="P56" i="1" s="1"/>
  <c r="M56" i="1"/>
  <c r="O55" i="1"/>
  <c r="P55" i="1" s="1"/>
  <c r="M55" i="1"/>
  <c r="O54" i="1"/>
  <c r="P54" i="1" s="1"/>
  <c r="M54" i="1"/>
  <c r="O52" i="1"/>
  <c r="M52" i="1"/>
  <c r="M53" i="1" s="1"/>
  <c r="O47" i="1"/>
  <c r="P47" i="1" s="1"/>
  <c r="M47" i="1"/>
  <c r="O46" i="1"/>
  <c r="P46" i="1" s="1"/>
  <c r="M46" i="1"/>
  <c r="O45" i="1"/>
  <c r="P45" i="1" s="1"/>
  <c r="M45" i="1"/>
  <c r="O44" i="1"/>
  <c r="P44" i="1" s="1"/>
  <c r="M44" i="1"/>
  <c r="O41" i="1"/>
  <c r="P41" i="1" s="1"/>
  <c r="M41" i="1"/>
  <c r="O40" i="1"/>
  <c r="P40" i="1" s="1"/>
  <c r="M40" i="1"/>
  <c r="O38" i="1"/>
  <c r="P38" i="1" s="1"/>
  <c r="M38" i="1"/>
  <c r="O37" i="1"/>
  <c r="P37" i="1" s="1"/>
  <c r="M37" i="1"/>
  <c r="O36" i="1"/>
  <c r="P36" i="1" s="1"/>
  <c r="M36" i="1"/>
  <c r="O29" i="1"/>
  <c r="P29" i="1" s="1"/>
  <c r="M29" i="1"/>
  <c r="O28" i="1"/>
  <c r="P28" i="1" s="1"/>
  <c r="M28" i="1"/>
  <c r="M13" i="1"/>
  <c r="M48" i="1" l="1"/>
  <c r="M61" i="1"/>
  <c r="O53" i="1"/>
  <c r="P53" i="1" s="1"/>
  <c r="P52" i="1"/>
  <c r="M105" i="1"/>
  <c r="O61" i="1"/>
  <c r="P61" i="1" s="1"/>
  <c r="O48" i="1"/>
  <c r="P48" i="1" s="1"/>
  <c r="M366" i="1"/>
  <c r="O366" i="1"/>
  <c r="P366" i="1" s="1"/>
  <c r="M320" i="1"/>
  <c r="O301" i="1"/>
  <c r="P301" i="1" s="1"/>
  <c r="O105" i="1"/>
  <c r="P105" i="1" s="1"/>
  <c r="O320" i="1"/>
  <c r="P320" i="1" s="1"/>
  <c r="M27" i="1"/>
  <c r="O107" i="1"/>
  <c r="P107" i="1" s="1"/>
  <c r="M301" i="1"/>
  <c r="M381" i="1"/>
  <c r="O381" i="1"/>
  <c r="P381" i="1" s="1"/>
  <c r="M330" i="1"/>
  <c r="M394" i="1"/>
  <c r="O109" i="1"/>
  <c r="P109" i="1" s="1"/>
  <c r="M294" i="1"/>
  <c r="O330" i="1"/>
  <c r="P330" i="1" s="1"/>
  <c r="O394" i="1"/>
  <c r="P394" i="1" s="1"/>
  <c r="M426" i="1"/>
  <c r="O294" i="1"/>
  <c r="P294" i="1" s="1"/>
  <c r="O426" i="1"/>
  <c r="P426" i="1" s="1"/>
  <c r="O27" i="1"/>
  <c r="P27" i="1" s="1"/>
  <c r="O482" i="1" l="1"/>
  <c r="M482" i="1"/>
  <c r="M487" i="1" s="1"/>
  <c r="H62" i="13"/>
  <c r="F62" i="13"/>
  <c r="O487" i="1" l="1"/>
  <c r="P482" i="1"/>
  <c r="H50" i="13"/>
  <c r="H49" i="13"/>
  <c r="H64" i="13" s="1"/>
  <c r="I49" i="13" l="1"/>
  <c r="I64" i="13"/>
  <c r="F49" i="13" l="1"/>
  <c r="F73" i="13"/>
  <c r="F91" i="13" s="1"/>
  <c r="F48" i="13"/>
  <c r="F50" i="13" s="1"/>
  <c r="F64" i="13" l="1"/>
  <c r="G64" i="13" s="1"/>
  <c r="G4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Baker, Kimberly</author>
    <author>Becker, John</author>
  </authors>
  <commentList>
    <comment ref="G490" authorId="0" shapeId="0" xr:uid="{D169CE3F-79AD-4919-912F-664CE1D0971E}">
      <text>
        <r>
          <rPr>
            <b/>
            <sz val="9"/>
            <color indexed="81"/>
            <rFont val="Tahoma"/>
            <family val="2"/>
          </rPr>
          <t>Baker, Kimberly:</t>
        </r>
        <r>
          <rPr>
            <sz val="9"/>
            <color indexed="81"/>
            <rFont val="Tahoma"/>
            <family val="2"/>
          </rPr>
          <t xml:space="preserve">
Information updated 09/25/203 per Chad's email dated 09/22/2023.</t>
        </r>
      </text>
    </comment>
    <comment ref="G491" authorId="1" shapeId="0" xr:uid="{FA12CC37-0E57-4D1C-B4DD-03F9593924A9}">
      <text>
        <r>
          <rPr>
            <b/>
            <sz val="9"/>
            <color indexed="81"/>
            <rFont val="Tahoma"/>
            <family val="2"/>
          </rPr>
          <t>Becker, John:</t>
        </r>
        <r>
          <rPr>
            <sz val="9"/>
            <color indexed="81"/>
            <rFont val="Tahoma"/>
            <family val="2"/>
          </rPr>
          <t xml:space="preserve">
This info comes from DOL</t>
        </r>
      </text>
    </comment>
    <comment ref="I494" authorId="0" shapeId="0" xr:uid="{CEF2CC0E-0D9F-4F4F-9C3A-8AF114010188}">
      <text>
        <r>
          <rPr>
            <b/>
            <sz val="9"/>
            <color indexed="81"/>
            <rFont val="Tahoma"/>
            <family val="2"/>
          </rPr>
          <t>Baker, Kimberly:</t>
        </r>
        <r>
          <rPr>
            <sz val="9"/>
            <color indexed="81"/>
            <rFont val="Tahoma"/>
            <family val="2"/>
          </rPr>
          <t xml:space="preserve">
Ties to row in VDOL.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Jaquish</author>
  </authors>
  <commentList>
    <comment ref="F47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>Total of Column 10 on SEFA Data sheet</t>
        </r>
      </text>
    </comment>
    <comment ref="H47" authorId="0" shapeId="0" xr:uid="{00000000-0006-0000-0100-000002000000}">
      <text>
        <r>
          <rPr>
            <b/>
            <sz val="8"/>
            <color indexed="10"/>
            <rFont val="Tahoma"/>
            <family val="2"/>
          </rPr>
          <t>Total of Column 13 on SEFA Data sheet</t>
        </r>
      </text>
    </comment>
  </commentList>
</comments>
</file>

<file path=xl/sharedStrings.xml><?xml version="1.0" encoding="utf-8"?>
<sst xmlns="http://schemas.openxmlformats.org/spreadsheetml/2006/main" count="3066" uniqueCount="1187">
  <si>
    <t>CFDA#</t>
  </si>
  <si>
    <t>VT Agency / Department</t>
  </si>
  <si>
    <t>Federal Agency</t>
  </si>
  <si>
    <t>Program Title</t>
  </si>
  <si>
    <t>Award Type: Direct, Indirect, Non-Monetary</t>
  </si>
  <si>
    <t>Award Type</t>
  </si>
  <si>
    <t>DIRECT</t>
  </si>
  <si>
    <t>INDIRECT</t>
  </si>
  <si>
    <t>NON-MONETARY</t>
  </si>
  <si>
    <t>Subrecipient Exp Exceed Fed Reports</t>
  </si>
  <si>
    <t>Indirect Awarding Agency</t>
  </si>
  <si>
    <t>Grand Total</t>
  </si>
  <si>
    <t>Amount Passed Through to Subrecipients</t>
  </si>
  <si>
    <t>8</t>
  </si>
  <si>
    <t xml:space="preserve">Business Unit:  </t>
  </si>
  <si>
    <t xml:space="preserve">Agency or Department:  </t>
  </si>
  <si>
    <t xml:space="preserve">Expenditure Basis </t>
  </si>
  <si>
    <t>Cash</t>
  </si>
  <si>
    <t>Accrual</t>
  </si>
  <si>
    <t>Section I - Reconciliation of SEFA to VISION</t>
  </si>
  <si>
    <t>1.</t>
  </si>
  <si>
    <t>VISION Expenditure Queries</t>
  </si>
  <si>
    <r>
      <t xml:space="preserve">(As found in the </t>
    </r>
    <r>
      <rPr>
        <i/>
        <sz val="8"/>
        <rFont val="Arial"/>
        <family val="2"/>
      </rPr>
      <t>VISION Reconciliation Report</t>
    </r>
    <r>
      <rPr>
        <sz val="8"/>
        <rFont val="Arial"/>
        <family val="2"/>
      </rPr>
      <t xml:space="preserve"> on the F&amp;M Website)</t>
    </r>
  </si>
  <si>
    <t>(1)</t>
  </si>
  <si>
    <t>(2)</t>
  </si>
  <si>
    <t>Fund</t>
  </si>
  <si>
    <t>Fund Description</t>
  </si>
  <si>
    <t>Total Expenditures</t>
  </si>
  <si>
    <t>Subrecipient Expenditures</t>
  </si>
  <si>
    <t>22005</t>
  </si>
  <si>
    <t>Federal Revenue Fund</t>
  </si>
  <si>
    <t>22025</t>
  </si>
  <si>
    <t>Fed Election Reform HAVA 2002</t>
  </si>
  <si>
    <t>22040</t>
  </si>
  <si>
    <t>ARRA-SEP-Revolving Loan</t>
  </si>
  <si>
    <t>Total Expenditures:</t>
  </si>
  <si>
    <t>This total must agree with the VISION Reconciliation Report</t>
  </si>
  <si>
    <t>2.</t>
  </si>
  <si>
    <t>Total Expenditures per SEFA</t>
  </si>
  <si>
    <t>Do Not Modify Shaded Cells</t>
  </si>
  <si>
    <t>2.A.</t>
  </si>
  <si>
    <t>Total VISION Variance</t>
  </si>
  <si>
    <t>3.</t>
  </si>
  <si>
    <r>
      <t>Reconciling Items</t>
    </r>
    <r>
      <rPr>
        <sz val="10"/>
        <rFont val="Arial"/>
        <family val="2"/>
      </rPr>
      <t xml:space="preserve"> - Enter reconciling items below for the variance from VISION calculated above</t>
    </r>
  </si>
  <si>
    <t>Total Reconciling Items</t>
  </si>
  <si>
    <t>3.A.</t>
  </si>
  <si>
    <t>Unreconciled VISION Variance</t>
  </si>
  <si>
    <t xml:space="preserve">1. </t>
  </si>
  <si>
    <t xml:space="preserve">2. </t>
  </si>
  <si>
    <t xml:space="preserve">3. </t>
  </si>
  <si>
    <t>CFDA Program Description</t>
  </si>
  <si>
    <t>Amount</t>
  </si>
  <si>
    <t>State of Vermont</t>
  </si>
  <si>
    <t>Department:</t>
  </si>
  <si>
    <t>Person responsible for completing the questionnaire:</t>
  </si>
  <si>
    <t>Printed Name &amp; Title</t>
  </si>
  <si>
    <t>As the authorized official* for my department, I certify, to the best of my knowledge, that this is a true and accurate reporting of federal expenditures in accordance with the records of this department.</t>
  </si>
  <si>
    <t>*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</si>
  <si>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</si>
  <si>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</si>
  <si>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</si>
  <si>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</si>
  <si>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</si>
  <si>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Footnote Disclosures</t>
  </si>
  <si>
    <t>To be completed for the programs noted below only:</t>
  </si>
  <si>
    <t>97.036 - Disaster Grants – Public Assistance (Presidentially Declared Disaster)</t>
  </si>
  <si>
    <t>10.557 - Special Supplemental Nutrition Program for  Women, Infants, and Children</t>
  </si>
  <si>
    <t>F&amp;W Federal Revenues</t>
  </si>
  <si>
    <t>20135</t>
  </si>
  <si>
    <t>20140</t>
  </si>
  <si>
    <t>20145</t>
  </si>
  <si>
    <t>20150</t>
  </si>
  <si>
    <t>20155</t>
  </si>
  <si>
    <t>20165</t>
  </si>
  <si>
    <t>20170</t>
  </si>
  <si>
    <t>Transportation FHWA Fund</t>
  </si>
  <si>
    <t>Transportation FAA Fund</t>
  </si>
  <si>
    <t>Transportation FTA Fund</t>
  </si>
  <si>
    <t>Transportation FEMA Fund</t>
  </si>
  <si>
    <t>Transportation-FRA Fund</t>
  </si>
  <si>
    <t>Transportation Other Fed Funds</t>
  </si>
  <si>
    <t>Transportation-NHTSA Fund</t>
  </si>
  <si>
    <t>22041</t>
  </si>
  <si>
    <t>22050</t>
  </si>
  <si>
    <t>ARRA Federal Fund</t>
  </si>
  <si>
    <t>Equitable Sharing - US Justice</t>
  </si>
  <si>
    <r>
      <t>Reconciling Items</t>
    </r>
    <r>
      <rPr>
        <sz val="11"/>
        <rFont val="Arial"/>
        <family val="2"/>
      </rPr>
      <t xml:space="preserve"> - Enter explanations for variances found in Column 12 below</t>
    </r>
  </si>
  <si>
    <t>Total Column 10 Expenditures per VISION</t>
  </si>
  <si>
    <t>Total Column 11 Expenditures per Fed Rpts</t>
  </si>
  <si>
    <t>Total Column 12 Variance</t>
  </si>
  <si>
    <t>Unreconciled Column 12 Variance</t>
  </si>
  <si>
    <t>Section II - Reconciliation of Column 12 Variances</t>
  </si>
  <si>
    <t>Enter the amount of infant formula rebates that were netted out of the total expenditures  reported in SEFA Column 11.</t>
  </si>
  <si>
    <t>Enter the amount of expenditures incurred in a prior year reported in SEFA column 11.</t>
  </si>
  <si>
    <t>Column 14 Error Message</t>
  </si>
  <si>
    <t>Department of Defense</t>
  </si>
  <si>
    <t>Procurement Technical Assistance For Business Firms</t>
  </si>
  <si>
    <t>Economic Adjustment Assistance for State Governments</t>
  </si>
  <si>
    <t>Small Business Administration</t>
  </si>
  <si>
    <t>State Trade Expansion</t>
  </si>
  <si>
    <t>Environmental Protection Agency</t>
  </si>
  <si>
    <t>Brownfields Assessment and Cleanup Cooperative Agreements</t>
  </si>
  <si>
    <t>Department of Housing &amp; Urban Development</t>
  </si>
  <si>
    <t>Community Development Block Grants / State's Program</t>
  </si>
  <si>
    <t>HOME Investment Partnerships Program</t>
  </si>
  <si>
    <t>Hurricane Sandy Community Development Block Grant Disaster Recovery Grants (CDBG-DR)</t>
  </si>
  <si>
    <t>Department of the Interior</t>
  </si>
  <si>
    <t>Historic Preservation Fund Grants-In-Aid</t>
  </si>
  <si>
    <t>Agriculture</t>
  </si>
  <si>
    <t>Department of Agriculture</t>
  </si>
  <si>
    <t>USDA, Plant and Animal Disease, Pest Control, and Animal Care</t>
  </si>
  <si>
    <t>Specialty Crop Block Grant Program - Farm Bill</t>
  </si>
  <si>
    <t>Acer Access Development Program</t>
  </si>
  <si>
    <t>Cooperative Agreements with States for Intrastate Meat and Poultry Inspection</t>
  </si>
  <si>
    <t>Farm to School Grant Program</t>
  </si>
  <si>
    <t>Environmental Quality Incentives Program</t>
  </si>
  <si>
    <t>Department of Health &amp; Human Services</t>
  </si>
  <si>
    <t>Food and Drug Administration_Research</t>
  </si>
  <si>
    <t>Attorney General</t>
  </si>
  <si>
    <t>Department of Justice</t>
  </si>
  <si>
    <t>Vermont Internet Crimes Against Children</t>
  </si>
  <si>
    <t>State Medicaid Fraud Control Units</t>
  </si>
  <si>
    <t>Buildings &amp; General Services</t>
  </si>
  <si>
    <t>General Services Administration</t>
  </si>
  <si>
    <t>Donation of Federal Surplus Personal Property</t>
  </si>
  <si>
    <t>Ctr. for Crime Victims Svcs.</t>
  </si>
  <si>
    <t>Sexual Assualt Services Formula Grant Program</t>
  </si>
  <si>
    <t>Crime Victim Assistance</t>
  </si>
  <si>
    <t xml:space="preserve">Crime Victim Compensation </t>
  </si>
  <si>
    <t>Crime Victim Assistance/Discretionary Grants</t>
  </si>
  <si>
    <t>Violence Against Women Formula Grants</t>
  </si>
  <si>
    <t>Rural Domestic Violence and Child Victimization Enforcement Grant</t>
  </si>
  <si>
    <t>Family Violence Prevention and Services/Domestic Violence Shelter and Supportive Services</t>
  </si>
  <si>
    <t>Education</t>
  </si>
  <si>
    <t>CACFP Training Grant</t>
  </si>
  <si>
    <t>Breakfast</t>
  </si>
  <si>
    <t>CN Block Consolidated (lunch and snack)</t>
  </si>
  <si>
    <t>National School Lunch Program-Commodities</t>
  </si>
  <si>
    <t>School Milk</t>
  </si>
  <si>
    <t>CNP CACFP Sponsor Admin Block</t>
  </si>
  <si>
    <t xml:space="preserve">Summer Food Service Program  </t>
  </si>
  <si>
    <t>Summer Food Service Program-Commodities</t>
  </si>
  <si>
    <t>State Administrative Expenses for Child Nutrition</t>
  </si>
  <si>
    <t>Community Assistance Program - TEFAP</t>
  </si>
  <si>
    <t>Community Assistance Program - TEFAP-Commodities</t>
  </si>
  <si>
    <t>Child Nutrition - Equipment</t>
  </si>
  <si>
    <t>Child Nutrition - Fresh Fruits &amp; Vegetables</t>
  </si>
  <si>
    <t>Department of Education</t>
  </si>
  <si>
    <t>Adult Education - State Grant Program</t>
  </si>
  <si>
    <t>Title I Grants to Local Educational Agencies</t>
  </si>
  <si>
    <t>Migrant Education - State Grant Program</t>
  </si>
  <si>
    <t>Title I Program for Neglected and Delinquent Children</t>
  </si>
  <si>
    <t>Special Education - Grants to States</t>
  </si>
  <si>
    <t>Vocational Education - Basic Grants to States</t>
  </si>
  <si>
    <t>Special Education - Preschool Grants</t>
  </si>
  <si>
    <t xml:space="preserve">Education for Homeless Children and Youth  </t>
  </si>
  <si>
    <t>After School Learning Centers (21st Century)</t>
  </si>
  <si>
    <t>English Language Acquisition</t>
  </si>
  <si>
    <t>Supporting Effective Instruction State Grants (formerly Improving Teacher Quality State Grants)</t>
  </si>
  <si>
    <t>State Assessments &amp; Related Activ(SARA)</t>
  </si>
  <si>
    <t>School Improvement Grants</t>
  </si>
  <si>
    <t>Student Support &amp; Academic Enrichment Program</t>
  </si>
  <si>
    <t>Elementary and Secondary School Emergency Relief Fund</t>
  </si>
  <si>
    <t>Rural Education</t>
  </si>
  <si>
    <t>Department of hlath &amp; Human Services</t>
  </si>
  <si>
    <t>Vermont Project AWARE</t>
  </si>
  <si>
    <t>Human Rights Commission</t>
  </si>
  <si>
    <t>Office of Fair Housing-Assistance Grant</t>
  </si>
  <si>
    <t>Human Services</t>
  </si>
  <si>
    <t>FS EBT Program</t>
  </si>
  <si>
    <t>State Administrative Matching Grants for Food Stamp Program</t>
  </si>
  <si>
    <t>Commodity Supplemental Food Program</t>
  </si>
  <si>
    <t>WIC Farmers' Market Nutrition Program (FMNP)</t>
  </si>
  <si>
    <t>Senior Farmers Market Nutrition Program</t>
  </si>
  <si>
    <t>WIC Infrastructure</t>
  </si>
  <si>
    <t>Emergency Shelter Grants Program</t>
  </si>
  <si>
    <t>Continuum for Care HUD</t>
  </si>
  <si>
    <t>Juvenile Justice and Delinquency Prevention - Allocation to States</t>
  </si>
  <si>
    <t>JJDP Mentoring Program</t>
  </si>
  <si>
    <t>Second Chance Act Prisoner Reentry Initiative</t>
  </si>
  <si>
    <t>Department of Labor</t>
  </si>
  <si>
    <t>Senior Community Service Employment Program (SCSEP)</t>
  </si>
  <si>
    <t>State Indoor Radon Grants</t>
  </si>
  <si>
    <t>Toxic Substance Compliance Monitoring Cooperative Agreements</t>
  </si>
  <si>
    <t>Department of Energy</t>
  </si>
  <si>
    <t>Weatherization Assistance for Low - Income Persons</t>
  </si>
  <si>
    <t>Rehabilitation Services - Vocational Rehabilitation Grants to States</t>
  </si>
  <si>
    <t xml:space="preserve">Special Education - Grants for Infants and Families with Disabilities </t>
  </si>
  <si>
    <t>Supported Employment Services for Individuals with Severe Disabilities</t>
  </si>
  <si>
    <t>Special Programs for the Aging - Title VII, Chapter2 - Long Term Care Ombudsman Services for Older Individuals</t>
  </si>
  <si>
    <t>Special Programs for the Aging-Title III, Part F - Disease Prevention and Health Promotion Services</t>
  </si>
  <si>
    <t>Special Programs for the Aging - Title III, Part B - Grants for Supportive Services and Senior Centers</t>
  </si>
  <si>
    <t>Special Programs for the Aging - Title III, Part C -Nutrition Services</t>
  </si>
  <si>
    <t>Legal Assist</t>
  </si>
  <si>
    <t xml:space="preserve">National Family Caregiver Support </t>
  </si>
  <si>
    <t>Nutrition Services Incentive</t>
  </si>
  <si>
    <t>Public Health Emergency Preparedness</t>
  </si>
  <si>
    <t>Environmental Public Health and Emergency Response</t>
  </si>
  <si>
    <t>Medicare Enrollment Assistance Program MIPPA</t>
  </si>
  <si>
    <t>Guardianship Assistance</t>
  </si>
  <si>
    <t>Affordable Care Act (ACA) Personal Responsibility Education Program</t>
  </si>
  <si>
    <t>Maternal and Child Health Federal Consolidated Programs</t>
  </si>
  <si>
    <t>Project Grants and Cooperative Agreements for Tuberculosis Control Programs</t>
  </si>
  <si>
    <t>Emergency Medical Services for Children</t>
  </si>
  <si>
    <t xml:space="preserve">Primary Care Services - Resource Coordination and Development </t>
  </si>
  <si>
    <t>Injury Prevention and Control Research and State and Community Based Programs</t>
  </si>
  <si>
    <t>Projects for Assistance in Transition from Homelessness (PATH)</t>
  </si>
  <si>
    <t>Grants to States for Loan Repayment Program</t>
  </si>
  <si>
    <t>Chronic Disease Disability</t>
  </si>
  <si>
    <t>Childhood Lead Poisoning Prevention Projects, State and Local Childhood Lead Poisoning Prevention and Surveillance of Blood Lead Levels in Children</t>
  </si>
  <si>
    <t>Traumatic Brain Injury State Demonstration Grant Program</t>
  </si>
  <si>
    <t>State Rural Hospital Flexibility Program</t>
  </si>
  <si>
    <t>Substance Abuse and Mental Health Services - Projects of Regional and National Significance</t>
  </si>
  <si>
    <t xml:space="preserve">Universal Newborn Hearing Screening </t>
  </si>
  <si>
    <t>Immunization Grants</t>
  </si>
  <si>
    <t>Viral Hepatitis Prevention and Control</t>
  </si>
  <si>
    <t>Small Rural Hospital Improvement Grant Program</t>
  </si>
  <si>
    <t>Early Hearing Detection &amp; Intervention (CHIRP)</t>
  </si>
  <si>
    <t>Behavioral Risk Factor Surveillance System</t>
  </si>
  <si>
    <t>State Actions to Improve Oral Health Outcomes and Partner Actions to Improve Oral Health Outcomes</t>
  </si>
  <si>
    <t>Flexible Funding Model - Infrastructure Development and Maintenance for State Manufactured Food Regulatory Programs</t>
  </si>
  <si>
    <t>Independent Living - State Grants</t>
  </si>
  <si>
    <t>Improving the Health of Americans through Prevention and Management of Diabetes and Heart Disease and Stroke-Financed in part by 2018 Prevention and Public Health Funds</t>
  </si>
  <si>
    <t xml:space="preserve">Preschool Development Grants </t>
  </si>
  <si>
    <t>Well-Integrated Screening and Evaluation for Women Across the Nation (Wisewoman)</t>
  </si>
  <si>
    <t>ACL Assistive Technology</t>
  </si>
  <si>
    <t>Promoting Safe and Stable Families</t>
  </si>
  <si>
    <t>Temporary Assistance for Needy Families</t>
  </si>
  <si>
    <t>Child Support Enforcement</t>
  </si>
  <si>
    <t>Refugee and Entrant Assistance - State Administered Programs</t>
  </si>
  <si>
    <t>Low-Income Home Energy Assistance</t>
  </si>
  <si>
    <t>Community Services Block Grant</t>
  </si>
  <si>
    <t>Child Care and Development Block Grant</t>
  </si>
  <si>
    <t>Community - Based Family Resource and Support Grants</t>
  </si>
  <si>
    <t>Child Care Mandatory and Matching Funds of the Child Care and Development Fund</t>
  </si>
  <si>
    <t>Grants to States for Access and Visitation Programs</t>
  </si>
  <si>
    <t>Chafee Education and Training Vouchers Program (ETV)</t>
  </si>
  <si>
    <t>Head Start</t>
  </si>
  <si>
    <t>QUIET - ADOPTION INCENTIVE</t>
  </si>
  <si>
    <t>Developmental Disabilities Basic Support and Advocacy Grants</t>
  </si>
  <si>
    <t>Children's Justice Grants to States</t>
  </si>
  <si>
    <t>Child Welfare Services - State Grants</t>
  </si>
  <si>
    <t>Foster Care - Title IV-E</t>
  </si>
  <si>
    <t>Adoption Assistance</t>
  </si>
  <si>
    <t>Social Services Block Grant</t>
  </si>
  <si>
    <t>Child A&amp;N</t>
  </si>
  <si>
    <t>Chafee Foster Care Independent Living</t>
  </si>
  <si>
    <t>Elder Abuse Prevention Intervention</t>
  </si>
  <si>
    <t>State Children's Insurance Program</t>
  </si>
  <si>
    <t>State Survey and Certification of Health Care Providers and Suppliers</t>
  </si>
  <si>
    <t>Medical Assistance Program</t>
  </si>
  <si>
    <t>Medical Assistance Program - CHIP Qualifying Claims</t>
  </si>
  <si>
    <t>Opioid STR</t>
  </si>
  <si>
    <t>Money Follows the Person Demonstration</t>
  </si>
  <si>
    <t>State Survey Certification of Health Care Providers and Suppliers (Title XIX) Medicaid</t>
  </si>
  <si>
    <t>Maternal, Infant and Early Childhood Home Visiting Grant Program</t>
  </si>
  <si>
    <t>Hospital Bioterrorism Preparedness</t>
  </si>
  <si>
    <t>Cancer Prevention and Control Programs for State, Territorial and Tribal Organizations</t>
  </si>
  <si>
    <t>Grants to States for Operation of Offices of Rural Health</t>
  </si>
  <si>
    <t>HIV Care Formula Grants</t>
  </si>
  <si>
    <t>HIV Prevention Activities - Health Department Based</t>
  </si>
  <si>
    <t xml:space="preserve">Cooperative Agreements to Support State-Based Safe Motherhood and Infant Health Initiative Programs </t>
  </si>
  <si>
    <t>Block Grants for Community Mental Health Services</t>
  </si>
  <si>
    <t>Block Grants for Prevention and Treatment of Substance Abuse</t>
  </si>
  <si>
    <t>Sexually Transmitted Diseases (STD) Prevention and Control Grants</t>
  </si>
  <si>
    <t>Preventive Health and Health Services Block Grant</t>
  </si>
  <si>
    <t>Maternal and Child Health Services Block Grant to the States</t>
  </si>
  <si>
    <t>Corporation for National &amp; Community Service</t>
  </si>
  <si>
    <t>State Commissions</t>
  </si>
  <si>
    <t>AmeriCorps</t>
  </si>
  <si>
    <t>AmeriCorps-Volunteers in Service to America (VISTA)</t>
  </si>
  <si>
    <t>Social Security Administration</t>
  </si>
  <si>
    <t>Social Security - Disability Insurance</t>
  </si>
  <si>
    <t>84.421B</t>
  </si>
  <si>
    <t>Disability Innovation Fund (DIF)</t>
  </si>
  <si>
    <t>Judiciary</t>
  </si>
  <si>
    <t>Drug Court Discretionary Grant Program</t>
  </si>
  <si>
    <t>State Court Improvement Program</t>
  </si>
  <si>
    <t>Labor</t>
  </si>
  <si>
    <t>Bureau of Labor Force Statistics</t>
  </si>
  <si>
    <t xml:space="preserve">Compensation and Working Conditions </t>
  </si>
  <si>
    <t>Employment Service</t>
  </si>
  <si>
    <t>Unemployment Insurance</t>
  </si>
  <si>
    <t>Trade Adjustment Assistance - Workers</t>
  </si>
  <si>
    <t>WIA Adult Program</t>
  </si>
  <si>
    <t>WIA Youth Activities</t>
  </si>
  <si>
    <t>American Apprenticeship Initiative</t>
  </si>
  <si>
    <t>Work Opportunity Tax Credit</t>
  </si>
  <si>
    <t>Alien Labor Certification</t>
  </si>
  <si>
    <t>WIOA Dislocated Worker Formula Grants</t>
  </si>
  <si>
    <t>Apprenticeship USA Grants</t>
  </si>
  <si>
    <t>Occupational Safety and Health - State Program</t>
  </si>
  <si>
    <t>Consultation Agreements</t>
  </si>
  <si>
    <t>Mine Health and Safety Grants</t>
  </si>
  <si>
    <t>DOL Veterans E&amp;T</t>
  </si>
  <si>
    <t>Disabled Veterans' Outreach Program (DVOP)</t>
  </si>
  <si>
    <t>Libraries</t>
  </si>
  <si>
    <t>Institute of Museum &amp; Library Services</t>
  </si>
  <si>
    <t>Institute of Museum and Library Services - State Library Program</t>
  </si>
  <si>
    <t>Military</t>
  </si>
  <si>
    <t>NG Military Operation &amp; Maintenance (Army&amp;Air)</t>
  </si>
  <si>
    <t>NG Civilian Youth Program</t>
  </si>
  <si>
    <t>Department of Veterans Affairs</t>
  </si>
  <si>
    <t>Post-9/11 Veterans Educational Assistance</t>
  </si>
  <si>
    <t>Natural Resources-DEC</t>
  </si>
  <si>
    <t>Good Neighbor Authority</t>
  </si>
  <si>
    <t>Regional Conservation Partnership Program</t>
  </si>
  <si>
    <t>State Memorandum of Agreement Program for the Reimbursement of Technical Services</t>
  </si>
  <si>
    <t>Fish and Wildlife Management Assistance</t>
  </si>
  <si>
    <t>National Cooperative Geologic Mapping Program</t>
  </si>
  <si>
    <t>Water Use and Data Research</t>
  </si>
  <si>
    <t>Surveys, Studies, Investigations, Demonstrations and Special Purpose Activities Relating to the Clean Air Act</t>
  </si>
  <si>
    <t>State Clean Diesel Grant Program</t>
  </si>
  <si>
    <t>Office of Research and Development Consolidated Research</t>
  </si>
  <si>
    <t>Water Quality Management Planning</t>
  </si>
  <si>
    <t>Capitalization Grants for State Revolving Funds</t>
  </si>
  <si>
    <t>Regional Wetland Program Development Grants</t>
  </si>
  <si>
    <t>Capitalization Grants for Drinking Water State Revolving Fund</t>
  </si>
  <si>
    <t>Lake Champlain Basin Program</t>
  </si>
  <si>
    <t>Performance Partnership Grants</t>
  </si>
  <si>
    <t>State Information Grants</t>
  </si>
  <si>
    <t>Pollution Prevention Grant</t>
  </si>
  <si>
    <t>Superfund State,Political Subdivisiom and Indian Tribe Site-Specific Cooperative Agreements</t>
  </si>
  <si>
    <t>State and Tribal Underground Storage Tanks Prog</t>
  </si>
  <si>
    <t>Leaking Underground Storage Tank Trust Fund</t>
  </si>
  <si>
    <t>Solid Waste Management Assistance Grants</t>
  </si>
  <si>
    <t>Superfund State Core Program Cooperative Agreements</t>
  </si>
  <si>
    <t>State and Tribal Response Program Grants</t>
  </si>
  <si>
    <t>Department of Homeland Security</t>
  </si>
  <si>
    <t>Community Assistance Program - State Support Services Element (CAP - SSSE)</t>
  </si>
  <si>
    <t xml:space="preserve">National Dam Safety Program </t>
  </si>
  <si>
    <t>Earthquake Consortium</t>
  </si>
  <si>
    <t>Natural Resources-F&amp;W</t>
  </si>
  <si>
    <t>Sport Fish Restoration</t>
  </si>
  <si>
    <t>Wildlife Restoration and Basic Hunter Education</t>
  </si>
  <si>
    <t>Cooperative Endangered Species Conservation Fund</t>
  </si>
  <si>
    <t>Clean Vessel Act</t>
  </si>
  <si>
    <t>Partners for Fish &amp; Wildlife</t>
  </si>
  <si>
    <t>State Wildlife Grants</t>
  </si>
  <si>
    <t>Endangered Species Conservation-Recovery Implementation Funds</t>
  </si>
  <si>
    <t>Natural Resources-FPR</t>
  </si>
  <si>
    <t>Cooperative Forestry Assistance</t>
  </si>
  <si>
    <t>Wood Utilization Assistance</t>
  </si>
  <si>
    <t>Forest Legacy Program</t>
  </si>
  <si>
    <t>Forest Health Protection</t>
  </si>
  <si>
    <t>Community Forest and Open Space Conservation Program</t>
  </si>
  <si>
    <t>Partnership Agreements</t>
  </si>
  <si>
    <t>Outdoor Recreation - Acquisition, Development and Planning</t>
  </si>
  <si>
    <t>Department of Transportation</t>
  </si>
  <si>
    <t>Recreational Trails Program</t>
  </si>
  <si>
    <t>Northern Border Regional Commission</t>
  </si>
  <si>
    <t>Northern Border Regional Development</t>
  </si>
  <si>
    <t>Public Safety</t>
  </si>
  <si>
    <t>Department of Commerce</t>
  </si>
  <si>
    <t>State and Local Implementation Grant Program (SLIGP)</t>
  </si>
  <si>
    <t>Development of Human Trafficking Task Forces</t>
  </si>
  <si>
    <t>State Justice Statistics Program for Statistical Analysis Centers (SJSP)</t>
  </si>
  <si>
    <t>National Criminal History Improvement Program (NCHIP)</t>
  </si>
  <si>
    <t>Residential Substance Abuse Treatment for State Prisoners (RSAT)</t>
  </si>
  <si>
    <t>Public Safety Partnership and Community Policing Grants (COPS)</t>
  </si>
  <si>
    <t>Edward Byrne Memorial Justice Assistance Grant Program (JAG)</t>
  </si>
  <si>
    <t>DNA Backlog Reduction Program</t>
  </si>
  <si>
    <t>Paul Coverdell Forensic Sciences Improvement Grant Program</t>
  </si>
  <si>
    <t>STOP School Violence</t>
  </si>
  <si>
    <t>Equitable Sharing Program(Justice)</t>
  </si>
  <si>
    <t>Drug Enforcement Administration - DEA</t>
  </si>
  <si>
    <t>FBI-VTOC/Cyber/Intelligence</t>
  </si>
  <si>
    <t>US Marshall's District Fugitive Task Force</t>
  </si>
  <si>
    <t>ICE/SLOT</t>
  </si>
  <si>
    <t>Interagency Hazardous Materials Public Sector Training and Planning Grants (HMEP)</t>
  </si>
  <si>
    <t>Department of Treasury</t>
  </si>
  <si>
    <t>Equitable Sharing Program(Treasury)</t>
  </si>
  <si>
    <t>Boating Safety Financial Assistance (Marine)</t>
  </si>
  <si>
    <t>FMA</t>
  </si>
  <si>
    <t>Disaster Grants - Public Assistance (Presidentially Declared Disasters)</t>
  </si>
  <si>
    <t>Hazard Mitigation Grants</t>
  </si>
  <si>
    <t>Emergency Management Performance Grants (EMPG)</t>
  </si>
  <si>
    <t>Assistance to Firefighters Grant (AFG)</t>
  </si>
  <si>
    <t>Pre-Disaster Mitigation (PDMC)</t>
  </si>
  <si>
    <t>Homeland Security Grant Program</t>
  </si>
  <si>
    <t>Public Service Dept</t>
  </si>
  <si>
    <t>Secretary of State's Office</t>
  </si>
  <si>
    <t>U.S. Department of Labor</t>
  </si>
  <si>
    <t>State Occupational Licensing Review and Reform</t>
  </si>
  <si>
    <t>National Archives and Records Administration</t>
  </si>
  <si>
    <t>U.S. Election Assistance Commission</t>
  </si>
  <si>
    <t>Help America Vote Act (SOS) Requirements $11,000,000</t>
  </si>
  <si>
    <t>State Treasurer</t>
  </si>
  <si>
    <t>Schools and Roads-Grants to States</t>
  </si>
  <si>
    <t>CRF - Coronavirus Relief Fund</t>
  </si>
  <si>
    <t>State's Attorneys &amp; Sheriffs</t>
  </si>
  <si>
    <t>Improving Vermont's Prosecution,Investigation and Risk Assessment in Domestic Violence,Dating Violence,and Stalking Cases</t>
  </si>
  <si>
    <t>Evidence (Asset Seizure) Forfeiture Funds (Justice &amp; Treasury)</t>
  </si>
  <si>
    <t>Transportation</t>
  </si>
  <si>
    <t>Airport Improvement Program</t>
  </si>
  <si>
    <t>Highway Research and Development Program</t>
  </si>
  <si>
    <t>Highway Planning and Construction</t>
  </si>
  <si>
    <t>Highway Traning and Education</t>
  </si>
  <si>
    <t>Motor Carrier Safety Assistance Program</t>
  </si>
  <si>
    <t>Federal Lands Access Program (FLAP)</t>
  </si>
  <si>
    <t>Motor Carrier Safety Assistance High Priority Activities Grants and Cooperative Agreements</t>
  </si>
  <si>
    <t>Federal Transit Capital Investment Grants</t>
  </si>
  <si>
    <t>Metropolitan Transportation Planning and State and Non-Metropolitan Planning and Research</t>
  </si>
  <si>
    <t>Formula Grants for Rural Areas</t>
  </si>
  <si>
    <t>Capital Assistance Program for Elderly Persons and Persons with Disabilities</t>
  </si>
  <si>
    <t>National Research Programs</t>
  </si>
  <si>
    <t>Bus and Bus Facilities Formula Program</t>
  </si>
  <si>
    <t>State and Community Highway Safety</t>
  </si>
  <si>
    <t>Minimum Penalties For Repeat Offenders For Driving While Intoxicated</t>
  </si>
  <si>
    <t>Incentive Grant Program to Prohibit Racial Profiling</t>
  </si>
  <si>
    <t>Discretionary Safety Grants</t>
  </si>
  <si>
    <t>National Priority Safety Programs</t>
  </si>
  <si>
    <t>National Infrastructure Investments</t>
  </si>
  <si>
    <t>Law Inforcement Personnel Reimbursement (TSA)</t>
  </si>
  <si>
    <t>VISION.ACFR@vermont.gov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</si>
  <si>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</si>
  <si>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UEI Number</t>
  </si>
  <si>
    <t>Administration</t>
  </si>
  <si>
    <t>COVID</t>
  </si>
  <si>
    <t>Emergency Rental Assistance Program</t>
  </si>
  <si>
    <t>Economic Development Support for Planning Organizations</t>
  </si>
  <si>
    <t>Chittenden County Regional Planning Commission</t>
  </si>
  <si>
    <t>ED20PHI3020087</t>
  </si>
  <si>
    <t>National Maritime Heritage Grants</t>
  </si>
  <si>
    <t>Meat,Poultry, and Egg Products Inspection</t>
  </si>
  <si>
    <t>Dairy Business Innovation Initiatives</t>
  </si>
  <si>
    <t>Child Nutrition - Trade Mitigation</t>
  </si>
  <si>
    <t>Child Nutrition Performance Grant</t>
  </si>
  <si>
    <t>84.425D</t>
  </si>
  <si>
    <t>84.425C</t>
  </si>
  <si>
    <t>Governors Emergency Education Relief Fund</t>
  </si>
  <si>
    <t>84.425R</t>
  </si>
  <si>
    <t>GEER EANS</t>
  </si>
  <si>
    <t>Pandemic EBT Administrative Costs</t>
  </si>
  <si>
    <t>National and State Tobacco Control Program</t>
  </si>
  <si>
    <t>Emergency Grants to Address Mental and Substance Use Disorders During COVID-20</t>
  </si>
  <si>
    <t>Organized Approaches to Increase Colorectal Cancer Screening</t>
  </si>
  <si>
    <t>Disaster Response Grant Program - Services for Adults</t>
  </si>
  <si>
    <t>LWA Program (Presidential Declared Disaster Assistance to Individuals and Households - Other Needs)</t>
  </si>
  <si>
    <t>NG Military Construction National Guard</t>
  </si>
  <si>
    <t>Partners for Fish &amp; Wildlife Program</t>
  </si>
  <si>
    <t>Lead Testing in School and Child Care Program Drinking Water</t>
  </si>
  <si>
    <t>Economic and Infrastructure Development Grant Program</t>
  </si>
  <si>
    <t>Michigan Department of Natural Resources</t>
  </si>
  <si>
    <t>Rural Energy for America Program (REAP)</t>
  </si>
  <si>
    <t>Coronavirus Emergency Supplemental Fund (CESF)</t>
  </si>
  <si>
    <t>Justice Reinvestment Initiative (JRI)</t>
  </si>
  <si>
    <t>Non-Profit Security Program (NPSG)</t>
  </si>
  <si>
    <t>Crisis Counseling Program (CCP)</t>
  </si>
  <si>
    <t>State Fire Training Systems Grant (SFT)</t>
  </si>
  <si>
    <t>HAVA EAC Security</t>
  </si>
  <si>
    <t>HAVA CARES 2020 (COVID)</t>
  </si>
  <si>
    <t>Commercial Drivers License Program</t>
  </si>
  <si>
    <t>RAILROAD DEVELOPMENT</t>
  </si>
  <si>
    <t>HIGH-SPEED RAIL CORRIDORS AND INTERCITY PASSENGER RAIL SERVICE CAPITAL ASSISTANCE GRANTS</t>
  </si>
  <si>
    <t>Formula Grants for Rural Areas (COVID)</t>
  </si>
  <si>
    <t>Disaster Grants - Public Assistance (Presidentially Declared Disasters) COVID</t>
  </si>
  <si>
    <t>FY 2023 Expenditures per Federal Financial Reports</t>
  </si>
  <si>
    <t>ALN#</t>
  </si>
  <si>
    <t>Award Number 
(Required only for ALN No. XX.999 and Indirect awards)</t>
  </si>
  <si>
    <t>FY 2024 Expenditures per VISION</t>
  </si>
  <si>
    <t>FY 2024 Expenditures per Federal Financial Reports</t>
  </si>
  <si>
    <t>Difference Between VISION &amp; Fed Report
(Col 10-11)</t>
  </si>
  <si>
    <t>4a</t>
  </si>
  <si>
    <t>Broadband Equity, Access, and Deployment Program</t>
  </si>
  <si>
    <t>ARPA State Fiscal Recovery</t>
  </si>
  <si>
    <t>ACCD</t>
  </si>
  <si>
    <t>THL3SNMMT3S9</t>
  </si>
  <si>
    <t>Economic Adjustment Assistance</t>
  </si>
  <si>
    <t>ZKBEYKXVFHC4</t>
  </si>
  <si>
    <t>WNDAAUB5HAW1</t>
  </si>
  <si>
    <t>Community Development Block Grants / Program Income</t>
  </si>
  <si>
    <t>EL6KNH773XS7</t>
  </si>
  <si>
    <t>Treasury</t>
  </si>
  <si>
    <t>ARPA Homeowners Assistance</t>
  </si>
  <si>
    <t>ZL9VH4Z7GAR2</t>
  </si>
  <si>
    <t>USDA, Conservation Reverve Program</t>
  </si>
  <si>
    <t>USDA Market News</t>
  </si>
  <si>
    <t>USDA, Federal-State Marketing Improvement Program</t>
  </si>
  <si>
    <t>USDA, Market Protection and Promotion</t>
  </si>
  <si>
    <t>USDA-FSA, Organic Certification Cost Share Programs</t>
  </si>
  <si>
    <t>USDA, Food Bank Network</t>
  </si>
  <si>
    <t>USDA, Farm and Ranch Stress Assistance Network Competitive Grants Program</t>
  </si>
  <si>
    <t>Regional Conservation Partnership Progream</t>
  </si>
  <si>
    <t>Multipurpose Grants to States and Tribes</t>
  </si>
  <si>
    <t>Consolidated Pesticide Enforcement Cooperative Agreements</t>
  </si>
  <si>
    <t>Election Assistance Commission</t>
  </si>
  <si>
    <t>NA6ZTNZ4EYZ2</t>
  </si>
  <si>
    <t>E3V1PB4UVJK6</t>
  </si>
  <si>
    <t>JDYZDGQ7FKB5</t>
  </si>
  <si>
    <t>GLRKHDJA6WH9</t>
  </si>
  <si>
    <t>CN TIG</t>
  </si>
  <si>
    <t>Child Nutrition P-EBT</t>
  </si>
  <si>
    <t>84.027A</t>
  </si>
  <si>
    <t>84.027X</t>
  </si>
  <si>
    <t>Individuals with Disabilities Edeucation Act/American Rescue Plan Act of 2021 (ARP)</t>
  </si>
  <si>
    <t>84.173A</t>
  </si>
  <si>
    <t>84.173X</t>
  </si>
  <si>
    <t>Individuals with Disabilities Education Act/American Rescue Plan Act of 2021 (ARP) pre-school</t>
  </si>
  <si>
    <t>84.323A</t>
  </si>
  <si>
    <t>State Program Improvement Grants</t>
  </si>
  <si>
    <t>84.424F</t>
  </si>
  <si>
    <t>Stronger Connections Grant Program</t>
  </si>
  <si>
    <t>84.425U</t>
  </si>
  <si>
    <t>American Rescue Plan - Elementary and Secondary Schools Emergency Relief Fund (ARP-ESSER)</t>
  </si>
  <si>
    <t>84.425V</t>
  </si>
  <si>
    <t>American Rescue Plan - Emergency Assistance to Non-Public Schools</t>
  </si>
  <si>
    <t>84.425W</t>
  </si>
  <si>
    <t>American Rescue Plan Elementary and Secondary Schools Emergency Relief Fund - Homeless Children and Youth (ARP-HCY)</t>
  </si>
  <si>
    <t>01100 Administration Total</t>
  </si>
  <si>
    <t>07100-07130 ACCD Total</t>
  </si>
  <si>
    <t>02200 Agriculture Total</t>
  </si>
  <si>
    <t>021000 Attorney General Total</t>
  </si>
  <si>
    <t>01150-01180 Buildings &amp; General Services Total</t>
  </si>
  <si>
    <t>02160 Ctr. for Crime Victims Svcs. Total</t>
  </si>
  <si>
    <t>05100 Education Total</t>
  </si>
  <si>
    <t>Financial Regulation</t>
  </si>
  <si>
    <t>J43VD2RJMM21</t>
  </si>
  <si>
    <t>State Flexibility to Stabilize the Market Cycle II Grant</t>
  </si>
  <si>
    <t>02210 Financial Regulation Total</t>
  </si>
  <si>
    <t>02280 Human Rights Commission Total</t>
  </si>
  <si>
    <t>YLQARK22FMQ1</t>
  </si>
  <si>
    <t>USDA Farm First Farm and Ranch Stress Assistance Network Program</t>
  </si>
  <si>
    <t>National Young Farmers Coalition</t>
  </si>
  <si>
    <t>2020-70028-32729</t>
  </si>
  <si>
    <t>Supplemental Nutrition Assistance Program Employment and Training Data and Technical Assistance Grants</t>
  </si>
  <si>
    <t>Pandemic EBT Food Benefits</t>
  </si>
  <si>
    <t>SNAP Food Stamps (Cash)</t>
  </si>
  <si>
    <t>SNAP Food Stamps (EBT)</t>
  </si>
  <si>
    <t>Special Supplemental Nutrition Program for Women, Infants, and Children</t>
  </si>
  <si>
    <t>DOJ Developing and Expanding the Rural Vermont First Responder Peer Mentor and Support Network Program</t>
  </si>
  <si>
    <t>Lamoille County Sheriff's Office</t>
  </si>
  <si>
    <t>2020-MHWXK040</t>
  </si>
  <si>
    <t>Strategic Support for PREA Implementation</t>
  </si>
  <si>
    <t>Prescription Drug Monitoring - Enhanced</t>
  </si>
  <si>
    <t>84.126A</t>
  </si>
  <si>
    <t>84.177B</t>
  </si>
  <si>
    <t>Rehabilitation Services - Independent Living Services for Older Individuals Who are Blind</t>
  </si>
  <si>
    <t>84.181A</t>
  </si>
  <si>
    <t>84.421C</t>
  </si>
  <si>
    <t>Disability Innovation Fund - Career Advancement Initiative Model Demonstration Project</t>
  </si>
  <si>
    <t>84.426A</t>
  </si>
  <si>
    <t>Randolph-Sheppard – Financial Relief and Restoration Payments</t>
  </si>
  <si>
    <t>Special Programs for the Aging - Title VII, Chapter 3 - Programs for Prevention of Elder Abuse, Neglect, and Exploitation</t>
  </si>
  <si>
    <t>Cooperative Agreements to Promote Adolescent Health through School-Based HIV/STD Prevention and School-Based Surveillance</t>
  </si>
  <si>
    <t>Food and Drug Administration Research</t>
  </si>
  <si>
    <t>FDA Retail Flexible Funding Model Grant Program</t>
  </si>
  <si>
    <t>National Environmental Health Association</t>
  </si>
  <si>
    <t>G-OACB-202110-01219
G-BM&amp;A-202110-01217
G-OATR-202110-01218</t>
  </si>
  <si>
    <t>Small Rural Hospital Improvement Program COVID-19 Testing and Mitigation Program</t>
  </si>
  <si>
    <t>Family Planning Services</t>
  </si>
  <si>
    <t>CDC COVID-19 Immunization Data Exchange, Advancement and Sharing (IDEAS) Program</t>
  </si>
  <si>
    <t>Association of State and Territorial Health Officials</t>
  </si>
  <si>
    <t xml:space="preserve">00-FE-3300-01-00 </t>
  </si>
  <si>
    <t>Epidemiology and Laboratory Capacity for Infectious Diseases (ELC)</t>
  </si>
  <si>
    <t>State Health Insurance Assistance Program</t>
  </si>
  <si>
    <t>Healthy Brain Initiative</t>
  </si>
  <si>
    <t>Public Health Emergency Response Cooperative Agreement</t>
  </si>
  <si>
    <t>Health Department Response to Public Health Crisis</t>
  </si>
  <si>
    <t>CDC Strengthening Public Health Systems and Services through National Partnerships to Improve and Protect the Nation's Health</t>
  </si>
  <si>
    <t>Council of State &amp; Territorial Epidemiologists</t>
  </si>
  <si>
    <t>March 28, 2022 CSTE State Agreement Letter</t>
  </si>
  <si>
    <t>State Planning and Establishment Grants for the Affordable Care Act (ACA)’s Exchanges</t>
  </si>
  <si>
    <t>Transforming Clinical Practice Initiative</t>
  </si>
  <si>
    <t>SAMHSA Transformation Transfer Initiative - Year 2 - Vermont</t>
  </si>
  <si>
    <t>National Association of State Mental Health Program Directors</t>
  </si>
  <si>
    <t>SC-3011.2-VT-01</t>
  </si>
  <si>
    <t>SAMHSA Transformation Transfer Initiative - Year 3 - Vermont</t>
  </si>
  <si>
    <t>SC-3011.3-VT-01</t>
  </si>
  <si>
    <t>SAMHSA Transformation Transfer Initiative - Year 4 - Vermont</t>
  </si>
  <si>
    <t>SC-3011.4-VT-01</t>
  </si>
  <si>
    <t>SAMHSA Behavioral Health Services Information System Mental Health State Agreements</t>
  </si>
  <si>
    <t>Hendall Inc.</t>
  </si>
  <si>
    <t>June 30, 2021 Hendall Inc. State Agreement Letter</t>
  </si>
  <si>
    <t>USDA WIC Telehealth Intervention and Evaluation Center</t>
  </si>
  <si>
    <t>The Trustees of Tufts College</t>
  </si>
  <si>
    <t>OPS-WIC Telehealth-FY19-Tufts-MA AG9028</t>
  </si>
  <si>
    <t>SSA Northern New Enlgand Work Incentives Planning and Assistance Program</t>
  </si>
  <si>
    <t>Maine Medical Center</t>
  </si>
  <si>
    <t>November 15, 2021 Maine Medical Center Service Delivery Collaborative Agreement</t>
  </si>
  <si>
    <t>03150&amp; 03400-03480 Human Services Total</t>
  </si>
  <si>
    <t>KFAEUJZ33SU8</t>
  </si>
  <si>
    <t>Byrne State Crisis Intervention Program</t>
  </si>
  <si>
    <t>Comprehensive Opioid Abuse Site-Based Program</t>
  </si>
  <si>
    <t>Court Improvement Covid Supplemental Grant</t>
  </si>
  <si>
    <t>State court Improvement Program Covid Supplement</t>
  </si>
  <si>
    <t>02120 Judiciary Total</t>
  </si>
  <si>
    <t>X7ULY9PCPRC7</t>
  </si>
  <si>
    <t>04100 Labor Total</t>
  </si>
  <si>
    <t>RKX8X4LY3LP2</t>
  </si>
  <si>
    <t>Institute of Museum and Library Services - State Library Program ARPA</t>
  </si>
  <si>
    <t>01130 Libraries Total</t>
  </si>
  <si>
    <t>YMMASZVHBJL7</t>
  </si>
  <si>
    <t>NG STARBASE Program</t>
  </si>
  <si>
    <t>State Cemetary Grants</t>
  </si>
  <si>
    <t>02150 Military Total</t>
  </si>
  <si>
    <t>NYZQQ61KSAN8</t>
  </si>
  <si>
    <t>National Wetlands Inventory</t>
  </si>
  <si>
    <t>U.S. Geological Survey Research and Data Collection</t>
  </si>
  <si>
    <t>National Geological and Geophysical Data Preservation</t>
  </si>
  <si>
    <t>Water Infrastructure Improvements for the Nation Small and Underserved Communities Emerging Contaminants Grant Program</t>
  </si>
  <si>
    <t>Sewer Overflow and Stormwater Reuse Municipal Grant Program</t>
  </si>
  <si>
    <t>Emergency Management Performance Grants</t>
  </si>
  <si>
    <t>06140 Natural Resources-DEC Total</t>
  </si>
  <si>
    <t>X351BGYX9CE5</t>
  </si>
  <si>
    <t>Animal and Plant Health Inspection Service</t>
  </si>
  <si>
    <t>VT ARP SARS-CoV-2 surveillance in cervid</t>
  </si>
  <si>
    <t>Sportfishing and Boating Safety Grant</t>
  </si>
  <si>
    <t>Shooting Range Development</t>
  </si>
  <si>
    <t>Partners for Fish and Wildlife</t>
  </si>
  <si>
    <t>VTFWD Beaver Wetland Conservation Project</t>
  </si>
  <si>
    <t>Endangered Species-Candidate Conservation</t>
  </si>
  <si>
    <t>06120 Natural Resources-F&amp;W Total</t>
  </si>
  <si>
    <t>F1SBHQUZMKZ3</t>
  </si>
  <si>
    <t>06130 Natural Resources-FPR Total</t>
  </si>
  <si>
    <t>LALMDNWSYKT1</t>
  </si>
  <si>
    <t>Yes</t>
  </si>
  <si>
    <t>Crime Victim Assistance/Discretionary Grants (OVC)</t>
  </si>
  <si>
    <t>02140 Public Safety Total</t>
  </si>
  <si>
    <t>FXRGN76HPMF3</t>
  </si>
  <si>
    <t>US Dept of Commerce</t>
  </si>
  <si>
    <t>State Digital Equity Planning Grants</t>
  </si>
  <si>
    <t>Department of Transportation /PHMSA/Office of Pipeline Safety</t>
  </si>
  <si>
    <t>Pipeline Safety</t>
  </si>
  <si>
    <t>Pipeline and Hazardous Materials Safety Admin</t>
  </si>
  <si>
    <t>PHMSA Pipeline Safety Program One Call Grant</t>
  </si>
  <si>
    <t>BIL – SEP 10104</t>
  </si>
  <si>
    <t>State Energy Program</t>
  </si>
  <si>
    <t>State Heating Oil and Propane Program</t>
  </si>
  <si>
    <t xml:space="preserve">RegionalForest Economy PartnershipGrant Program </t>
  </si>
  <si>
    <t>ARRA Revolving Loan</t>
  </si>
  <si>
    <t>02240 Public Service Dept Total</t>
  </si>
  <si>
    <t>NQQNXBR64DH7</t>
  </si>
  <si>
    <t>Appraisal Subcommittee of the Federal Financial Institution</t>
  </si>
  <si>
    <t>State Appraiser Regulatory Agency Support Grant</t>
  </si>
  <si>
    <t>Vermont Historical Records Program (NHPRC)</t>
  </si>
  <si>
    <t>N/A</t>
  </si>
  <si>
    <t>xx.xxx</t>
  </si>
  <si>
    <t>not a federal grant</t>
  </si>
  <si>
    <t>NCSBN: Nat'l State Board Nurse Grant</t>
  </si>
  <si>
    <t>02230 Secretary of State's Office Total</t>
  </si>
  <si>
    <t>UMNMJGQJUGP6</t>
  </si>
  <si>
    <t>01260 State Treasurer Total</t>
  </si>
  <si>
    <t>JBAKXKHHVPD9</t>
  </si>
  <si>
    <t>02130 State's Attorneys &amp; Sheriffs Total</t>
  </si>
  <si>
    <t>K5ZLF422BS36</t>
  </si>
  <si>
    <t xml:space="preserve">Highway Infrastructure COVID Supplemental </t>
  </si>
  <si>
    <t xml:space="preserve"> Fuel Tax Evasion-Intergovernmental Enforcement Effort</t>
  </si>
  <si>
    <t>Consolidated Rail Infrastructure and Safety Improvements</t>
  </si>
  <si>
    <t>Public Transportation Innovation</t>
  </si>
  <si>
    <t>08100 Transportation Total</t>
  </si>
  <si>
    <t>Total FEMA (97.036)</t>
  </si>
  <si>
    <r>
      <t xml:space="preserve">FEMA Disclosure: </t>
    </r>
    <r>
      <rPr>
        <sz val="9"/>
        <rFont val="Arial"/>
        <family val="2"/>
      </rPr>
      <t>Expenditures incurred in a prior year &amp; reported in Col. 12</t>
    </r>
  </si>
  <si>
    <t>Unemployment Ins.</t>
  </si>
  <si>
    <t>Admin</t>
  </si>
  <si>
    <t>Benefits</t>
  </si>
  <si>
    <t>Major Program Threshold</t>
  </si>
  <si>
    <t>AOT</t>
  </si>
  <si>
    <t>Regular</t>
  </si>
  <si>
    <t>Type A</t>
  </si>
  <si>
    <t>DPS</t>
  </si>
  <si>
    <t>Fed</t>
  </si>
  <si>
    <t>State</t>
  </si>
  <si>
    <t>Type B</t>
  </si>
  <si>
    <t>25% of Type A</t>
  </si>
  <si>
    <t>Total</t>
  </si>
  <si>
    <t>Rounding</t>
  </si>
  <si>
    <t>2022 Type A</t>
  </si>
  <si>
    <r>
      <t xml:space="preserve">WIC Disclosure: </t>
    </r>
    <r>
      <rPr>
        <sz val="9"/>
        <rFont val="Arial"/>
        <family val="2"/>
      </rPr>
      <t xml:space="preserve"> Infant Formula Rebates</t>
    </r>
  </si>
  <si>
    <t>AHS</t>
  </si>
  <si>
    <t>ERA</t>
  </si>
  <si>
    <t>Expenses refunded from PY recognized on Treasury Reporting, but not VISION</t>
  </si>
  <si>
    <t>List Programs that are no longer in use or should be removed for the FY25 Reporting Period.</t>
  </si>
  <si>
    <t>Item</t>
  </si>
  <si>
    <t>Expenditure Amount</t>
  </si>
  <si>
    <t>Subrecipient Expenditure Amount</t>
  </si>
  <si>
    <t>Detail Explanation</t>
  </si>
  <si>
    <t>Detailed Explanation</t>
  </si>
  <si>
    <t>ARPA Homeowner Assistance Fund</t>
  </si>
  <si>
    <t>ARPA Emergency Rental Assist - ERA2</t>
  </si>
  <si>
    <t>ARPA Emergency Rental Assist - ERA1</t>
  </si>
  <si>
    <t>ARPA State Fiscal Recovery Fund</t>
  </si>
  <si>
    <t>ARPA Local Fiscal Recovery Fund</t>
  </si>
  <si>
    <t>Equitable Sharing - US Treasury</t>
  </si>
  <si>
    <t xml:space="preserve">DHCD-CDBG Program Income </t>
  </si>
  <si>
    <t>Transportation DHS Fed Fund</t>
  </si>
  <si>
    <t>Global Commitment Fund</t>
  </si>
  <si>
    <t>Unit</t>
  </si>
  <si>
    <t>Descr</t>
  </si>
  <si>
    <t>00001</t>
  </si>
  <si>
    <t>F&amp;M - GAAP Adjustments</t>
  </si>
  <si>
    <t>00003</t>
  </si>
  <si>
    <t>F&amp;M - Fin Ops - Administrative</t>
  </si>
  <si>
    <t>00005</t>
  </si>
  <si>
    <t>Treasury Cash Disbursements</t>
  </si>
  <si>
    <t>00006</t>
  </si>
  <si>
    <t>BGS-Cash Clearing B/U</t>
  </si>
  <si>
    <t>00007</t>
  </si>
  <si>
    <t>VCI Transfers BU</t>
  </si>
  <si>
    <t>00008</t>
  </si>
  <si>
    <t>Tax Interunit Transfers</t>
  </si>
  <si>
    <t>00009</t>
  </si>
  <si>
    <t>Interdepartmental Transfers</t>
  </si>
  <si>
    <t>01100</t>
  </si>
  <si>
    <t>Administration Agency</t>
  </si>
  <si>
    <t>01105</t>
  </si>
  <si>
    <t>Agency of Digital Services</t>
  </si>
  <si>
    <t>01106</t>
  </si>
  <si>
    <t>ADSTelecommunications/VOIP</t>
  </si>
  <si>
    <t>01107</t>
  </si>
  <si>
    <t>DII System Management</t>
  </si>
  <si>
    <t>01108</t>
  </si>
  <si>
    <t>DII Customer Support</t>
  </si>
  <si>
    <t>01109</t>
  </si>
  <si>
    <t>DII Call Center</t>
  </si>
  <si>
    <t>01110</t>
  </si>
  <si>
    <t>Finance &amp; Management</t>
  </si>
  <si>
    <t>01115</t>
  </si>
  <si>
    <t>Finance &amp; Management-FMS</t>
  </si>
  <si>
    <t>01120</t>
  </si>
  <si>
    <t>Human Resources-Gov'tal</t>
  </si>
  <si>
    <t>01125</t>
  </si>
  <si>
    <t>Human Resources-Prop</t>
  </si>
  <si>
    <t>01130</t>
  </si>
  <si>
    <t>01140</t>
  </si>
  <si>
    <t>Tax</t>
  </si>
  <si>
    <t>01150</t>
  </si>
  <si>
    <t>Buildings &amp; Gen Serv-Gov'tal</t>
  </si>
  <si>
    <t>01151</t>
  </si>
  <si>
    <t>BGS Public Records</t>
  </si>
  <si>
    <t>01152</t>
  </si>
  <si>
    <t>BGS Information Centers</t>
  </si>
  <si>
    <t>01153</t>
  </si>
  <si>
    <t>BGS Engineering</t>
  </si>
  <si>
    <t>01154</t>
  </si>
  <si>
    <t>BGS Purchasing</t>
  </si>
  <si>
    <t>01155</t>
  </si>
  <si>
    <t>BGS Administrative Services</t>
  </si>
  <si>
    <t>01156</t>
  </si>
  <si>
    <t>BGS Recycle Funds</t>
  </si>
  <si>
    <t>01157</t>
  </si>
  <si>
    <t>BGS-Rutland Multi-Modal</t>
  </si>
  <si>
    <t>01158</t>
  </si>
  <si>
    <t>Statewide Assessments</t>
  </si>
  <si>
    <t>01160</t>
  </si>
  <si>
    <t>Buildings &amp; Gen Serv-Prop</t>
  </si>
  <si>
    <t>01161</t>
  </si>
  <si>
    <t>BGS (Supply Center)</t>
  </si>
  <si>
    <t>01162</t>
  </si>
  <si>
    <t>BGS (Postal Center)</t>
  </si>
  <si>
    <t>01163</t>
  </si>
  <si>
    <t>BGS (Copy Center)</t>
  </si>
  <si>
    <t>01164</t>
  </si>
  <si>
    <t>BGS Risk Management (WorkComp)</t>
  </si>
  <si>
    <t>01165</t>
  </si>
  <si>
    <t>BGS Risk Mgt Liability Ins Fnd</t>
  </si>
  <si>
    <t>01166</t>
  </si>
  <si>
    <t>BGS Risk Management(All Other)</t>
  </si>
  <si>
    <t>01167</t>
  </si>
  <si>
    <t>BGS Property Management</t>
  </si>
  <si>
    <t>01168</t>
  </si>
  <si>
    <t>BGS Fee for Space</t>
  </si>
  <si>
    <t>01169</t>
  </si>
  <si>
    <t>BGS CIT (Telecommunication)</t>
  </si>
  <si>
    <t>01170</t>
  </si>
  <si>
    <t>BGS CIT (Customer Support)</t>
  </si>
  <si>
    <t>01171</t>
  </si>
  <si>
    <t>BGS CIT (System Management)</t>
  </si>
  <si>
    <t>01172</t>
  </si>
  <si>
    <t>BGS Federal Surplus Property</t>
  </si>
  <si>
    <t>01173</t>
  </si>
  <si>
    <t>BGS State Surplus Property</t>
  </si>
  <si>
    <t>01174</t>
  </si>
  <si>
    <t>BGS Equipment Revolving Fund</t>
  </si>
  <si>
    <t>01175</t>
  </si>
  <si>
    <t>BGS Conv Center</t>
  </si>
  <si>
    <t>01176</t>
  </si>
  <si>
    <t>BGS Procurement Card</t>
  </si>
  <si>
    <t>01177</t>
  </si>
  <si>
    <t>Fleet Management</t>
  </si>
  <si>
    <t>01178</t>
  </si>
  <si>
    <t>State Energy Management Fund</t>
  </si>
  <si>
    <t>01180</t>
  </si>
  <si>
    <t>Buildings &amp; Gen Serv-Capital</t>
  </si>
  <si>
    <t>01181</t>
  </si>
  <si>
    <t>BGS Capital Projects</t>
  </si>
  <si>
    <t>01200</t>
  </si>
  <si>
    <t>Executive Office</t>
  </si>
  <si>
    <t>01210</t>
  </si>
  <si>
    <t>Legislature</t>
  </si>
  <si>
    <t>01215</t>
  </si>
  <si>
    <t>Legislative Counsel</t>
  </si>
  <si>
    <t>01220</t>
  </si>
  <si>
    <t>Joint Fiscal Office</t>
  </si>
  <si>
    <t>01225</t>
  </si>
  <si>
    <t>Legislative IT</t>
  </si>
  <si>
    <t>01230</t>
  </si>
  <si>
    <t>Sergeant at Arms' Office</t>
  </si>
  <si>
    <t>01240</t>
  </si>
  <si>
    <t>Lieutenant Governor's Office</t>
  </si>
  <si>
    <t>01250</t>
  </si>
  <si>
    <t>Auditor of Accounts' Office</t>
  </si>
  <si>
    <t>01255</t>
  </si>
  <si>
    <t>Auditor of Accounts-Prop</t>
  </si>
  <si>
    <t>01260</t>
  </si>
  <si>
    <t>Treasurer's Office</t>
  </si>
  <si>
    <t>01265</t>
  </si>
  <si>
    <t>Retirement</t>
  </si>
  <si>
    <t>01266</t>
  </si>
  <si>
    <t>Vermont Pension Investment Com</t>
  </si>
  <si>
    <t>01270</t>
  </si>
  <si>
    <t>Labor Relations Board</t>
  </si>
  <si>
    <t>01280</t>
  </si>
  <si>
    <t>VOSHA Review Board</t>
  </si>
  <si>
    <t>01290</t>
  </si>
  <si>
    <t>Unorganized Towns &amp; Gores</t>
  </si>
  <si>
    <t>01300</t>
  </si>
  <si>
    <t>State Ethics Commission</t>
  </si>
  <si>
    <t>02100</t>
  </si>
  <si>
    <t>Attorney General's Office</t>
  </si>
  <si>
    <t>02110</t>
  </si>
  <si>
    <t>Defender General's Office</t>
  </si>
  <si>
    <t>02120</t>
  </si>
  <si>
    <t>02130</t>
  </si>
  <si>
    <t>State's Attorneys and Sheriffs</t>
  </si>
  <si>
    <t>02140</t>
  </si>
  <si>
    <t>02150</t>
  </si>
  <si>
    <t>02151</t>
  </si>
  <si>
    <t>Disabled and Needy Veterans</t>
  </si>
  <si>
    <t>02160</t>
  </si>
  <si>
    <t>Crime Victims' Services Center</t>
  </si>
  <si>
    <t>02170</t>
  </si>
  <si>
    <t>Criminal Justice Council</t>
  </si>
  <si>
    <t>02180</t>
  </si>
  <si>
    <t>Fire Service Training Council</t>
  </si>
  <si>
    <t>02200</t>
  </si>
  <si>
    <t>Agriculture, Food&amp;Mrkts Agency</t>
  </si>
  <si>
    <t>02210</t>
  </si>
  <si>
    <t>02220</t>
  </si>
  <si>
    <t>Labor &amp; Industry</t>
  </si>
  <si>
    <t>02230</t>
  </si>
  <si>
    <t>02235</t>
  </si>
  <si>
    <t>Medical Practice Board</t>
  </si>
  <si>
    <t>02240</t>
  </si>
  <si>
    <t>Public Service Department</t>
  </si>
  <si>
    <t>02250</t>
  </si>
  <si>
    <t>Public Utilities Commission</t>
  </si>
  <si>
    <t>02260</t>
  </si>
  <si>
    <t>Enhanced 911 Board</t>
  </si>
  <si>
    <t>02270</t>
  </si>
  <si>
    <t>Vermont Racing Commission</t>
  </si>
  <si>
    <t>02280</t>
  </si>
  <si>
    <t>02300</t>
  </si>
  <si>
    <t>DLL - Div of Liquor Control</t>
  </si>
  <si>
    <t>02310</t>
  </si>
  <si>
    <t>DLL - Division of Lottery</t>
  </si>
  <si>
    <t>02320</t>
  </si>
  <si>
    <t>Department of Liquor &amp; Lottery</t>
  </si>
  <si>
    <t>02330</t>
  </si>
  <si>
    <t>Cannabis Control Board</t>
  </si>
  <si>
    <t>03100</t>
  </si>
  <si>
    <t>Human Services Central Office</t>
  </si>
  <si>
    <t>03110</t>
  </si>
  <si>
    <t>Child Support Services Office</t>
  </si>
  <si>
    <t>03120</t>
  </si>
  <si>
    <t>Department of Health</t>
  </si>
  <si>
    <t>03130</t>
  </si>
  <si>
    <t>Social &amp; Rehabilitation Serv</t>
  </si>
  <si>
    <t>03131</t>
  </si>
  <si>
    <t>Foster Care Payroll Interface</t>
  </si>
  <si>
    <t>03132</t>
  </si>
  <si>
    <t>Foster/Treat Payroll Interface</t>
  </si>
  <si>
    <t>03133</t>
  </si>
  <si>
    <t>DDS Payroll Interface</t>
  </si>
  <si>
    <t>03134</t>
  </si>
  <si>
    <t>Child Care Payroll</t>
  </si>
  <si>
    <t>03140</t>
  </si>
  <si>
    <t>Prev Assist Trans Hlth Acc</t>
  </si>
  <si>
    <t>03150</t>
  </si>
  <si>
    <t>Mental Health</t>
  </si>
  <si>
    <t>03151</t>
  </si>
  <si>
    <t>Vermont State Hospital</t>
  </si>
  <si>
    <t>03155</t>
  </si>
  <si>
    <t>03160</t>
  </si>
  <si>
    <t>Aging and Disabilities</t>
  </si>
  <si>
    <t>03165</t>
  </si>
  <si>
    <t>Aging &amp; Disabil Proprietary</t>
  </si>
  <si>
    <t>03170</t>
  </si>
  <si>
    <t>St Economic Opportunity Office</t>
  </si>
  <si>
    <t>03180</t>
  </si>
  <si>
    <t>Corrections</t>
  </si>
  <si>
    <t>03190</t>
  </si>
  <si>
    <t>Corrections Parole Board</t>
  </si>
  <si>
    <t>03195</t>
  </si>
  <si>
    <t>Corrections Education</t>
  </si>
  <si>
    <t>03220</t>
  </si>
  <si>
    <t>Correctional Services</t>
  </si>
  <si>
    <t>03221</t>
  </si>
  <si>
    <t>Out of State</t>
  </si>
  <si>
    <t>03226</t>
  </si>
  <si>
    <t>DOC Caledonia Comm Work Camp</t>
  </si>
  <si>
    <t>03227</t>
  </si>
  <si>
    <t>DOC Chittenden Regional</t>
  </si>
  <si>
    <t>03228</t>
  </si>
  <si>
    <t>DOC Dale</t>
  </si>
  <si>
    <t>03229</t>
  </si>
  <si>
    <t>DOC Marble Valley Regional</t>
  </si>
  <si>
    <t>03230</t>
  </si>
  <si>
    <t>DOC Northeast Reg Correctional</t>
  </si>
  <si>
    <t>03231</t>
  </si>
  <si>
    <t>DOC Northern State Correctiona</t>
  </si>
  <si>
    <t>03232</t>
  </si>
  <si>
    <t>DOC Northwest State Correction</t>
  </si>
  <si>
    <t>03233</t>
  </si>
  <si>
    <t>DOC Southeast State Correction</t>
  </si>
  <si>
    <t>03234</t>
  </si>
  <si>
    <t>DOC Woodstock Reg Correctional</t>
  </si>
  <si>
    <t>03235</t>
  </si>
  <si>
    <t>DOC Springfield State Correcti</t>
  </si>
  <si>
    <t>03241</t>
  </si>
  <si>
    <t>Barre CCSC</t>
  </si>
  <si>
    <t>03242</t>
  </si>
  <si>
    <t>Bennington CCSC</t>
  </si>
  <si>
    <t>03243</t>
  </si>
  <si>
    <t>Brattleboro CCSC</t>
  </si>
  <si>
    <t>03244</t>
  </si>
  <si>
    <t>Burlington CCSC</t>
  </si>
  <si>
    <t>03245</t>
  </si>
  <si>
    <t>Newport CCSC</t>
  </si>
  <si>
    <t>03246</t>
  </si>
  <si>
    <t>Rutland CCSC</t>
  </si>
  <si>
    <t>03247</t>
  </si>
  <si>
    <t>St. Albans CCSC</t>
  </si>
  <si>
    <t>03248</t>
  </si>
  <si>
    <t>St. Johnsbury CCSC</t>
  </si>
  <si>
    <t>03249</t>
  </si>
  <si>
    <t>White River CCSC</t>
  </si>
  <si>
    <t>03256</t>
  </si>
  <si>
    <t>Barre CRSU</t>
  </si>
  <si>
    <t>03257</t>
  </si>
  <si>
    <t>Bennington CRSU</t>
  </si>
  <si>
    <t>03258</t>
  </si>
  <si>
    <t>Brattleboro CRSU</t>
  </si>
  <si>
    <t>03259</t>
  </si>
  <si>
    <t>Burlington CRSU</t>
  </si>
  <si>
    <t>03260</t>
  </si>
  <si>
    <t>Chelsea CRSU</t>
  </si>
  <si>
    <t>03261</t>
  </si>
  <si>
    <t>Middlebury CRSU</t>
  </si>
  <si>
    <t>03262</t>
  </si>
  <si>
    <t>Morrisville CRSU</t>
  </si>
  <si>
    <t>03263</t>
  </si>
  <si>
    <t>Newport CRSU</t>
  </si>
  <si>
    <t>03264</t>
  </si>
  <si>
    <t>Rutland CRSU</t>
  </si>
  <si>
    <t>03265</t>
  </si>
  <si>
    <t>St. Albans CRSU</t>
  </si>
  <si>
    <t>03266</t>
  </si>
  <si>
    <t>St. Johnsbury CRSU</t>
  </si>
  <si>
    <t>03267</t>
  </si>
  <si>
    <t>White River CRSU</t>
  </si>
  <si>
    <t>03275</t>
  </si>
  <si>
    <t>Vt Correctional Industries</t>
  </si>
  <si>
    <t>03300</t>
  </si>
  <si>
    <t>Veterans' Home</t>
  </si>
  <si>
    <t>03310</t>
  </si>
  <si>
    <t>Vermont Commission on Women</t>
  </si>
  <si>
    <t>03320</t>
  </si>
  <si>
    <t>Disabled &amp; Needy Veterans</t>
  </si>
  <si>
    <t>03330</t>
  </si>
  <si>
    <t>Green Mountain Care Board</t>
  </si>
  <si>
    <t>03340</t>
  </si>
  <si>
    <t>Office of the Child, Youth</t>
  </si>
  <si>
    <t>03400</t>
  </si>
  <si>
    <t>Human Services Agency</t>
  </si>
  <si>
    <t>03410</t>
  </si>
  <si>
    <t>Vermont Health Access</t>
  </si>
  <si>
    <t>03420</t>
  </si>
  <si>
    <t>Vermont Department of Health</t>
  </si>
  <si>
    <t>03425</t>
  </si>
  <si>
    <t>03440</t>
  </si>
  <si>
    <t>Children and Families</t>
  </si>
  <si>
    <t>03442</t>
  </si>
  <si>
    <t>DCFS Social Services</t>
  </si>
  <si>
    <t>03443</t>
  </si>
  <si>
    <t>DCFS Child Development</t>
  </si>
  <si>
    <t>03444</t>
  </si>
  <si>
    <t>DCFS Child Support</t>
  </si>
  <si>
    <t>03445</t>
  </si>
  <si>
    <t>DCFS Woodside</t>
  </si>
  <si>
    <t>03446</t>
  </si>
  <si>
    <t>DCFS DDS</t>
  </si>
  <si>
    <t>03460</t>
  </si>
  <si>
    <t>Disabilities Aging Ind. Living</t>
  </si>
  <si>
    <t>03465</t>
  </si>
  <si>
    <t>Aging &amp; Ind Living-Proprietary</t>
  </si>
  <si>
    <t>03480</t>
  </si>
  <si>
    <t>03481</t>
  </si>
  <si>
    <t>Administrative Services</t>
  </si>
  <si>
    <t>03482</t>
  </si>
  <si>
    <t>Management Information Systems</t>
  </si>
  <si>
    <t>03490</t>
  </si>
  <si>
    <t>Corrections - Parole Board</t>
  </si>
  <si>
    <t>03495</t>
  </si>
  <si>
    <t>Corrections - Education</t>
  </si>
  <si>
    <t>03520</t>
  </si>
  <si>
    <t>DOC - Correctional Services</t>
  </si>
  <si>
    <t>03521</t>
  </si>
  <si>
    <t>Human Resource Development</t>
  </si>
  <si>
    <t>03522</t>
  </si>
  <si>
    <t>VCPTSA</t>
  </si>
  <si>
    <t>03523</t>
  </si>
  <si>
    <t>DOC Out of State</t>
  </si>
  <si>
    <t>03524</t>
  </si>
  <si>
    <t>DOC-Correctional Academy</t>
  </si>
  <si>
    <t>03526</t>
  </si>
  <si>
    <t>Caledonia Community Work Camp</t>
  </si>
  <si>
    <t>03527</t>
  </si>
  <si>
    <t>Chittenden Regional</t>
  </si>
  <si>
    <t>03528</t>
  </si>
  <si>
    <t>Dale Correctional</t>
  </si>
  <si>
    <t>03529</t>
  </si>
  <si>
    <t>Marble Valley Regional</t>
  </si>
  <si>
    <t>03530</t>
  </si>
  <si>
    <t>Northeast Regional</t>
  </si>
  <si>
    <t>03531</t>
  </si>
  <si>
    <t>Northern State</t>
  </si>
  <si>
    <t>03532</t>
  </si>
  <si>
    <t>Northwest State</t>
  </si>
  <si>
    <t>03533</t>
  </si>
  <si>
    <t>Southeast State</t>
  </si>
  <si>
    <t>03535</t>
  </si>
  <si>
    <t>Springfield Correctional</t>
  </si>
  <si>
    <t>03541</t>
  </si>
  <si>
    <t>03542</t>
  </si>
  <si>
    <t>03543</t>
  </si>
  <si>
    <t>03544</t>
  </si>
  <si>
    <t>03545</t>
  </si>
  <si>
    <t>03546</t>
  </si>
  <si>
    <t>03547</t>
  </si>
  <si>
    <t>St Albans CCSC</t>
  </si>
  <si>
    <t>03548</t>
  </si>
  <si>
    <t>St Johnsbury CCSC</t>
  </si>
  <si>
    <t>03549</t>
  </si>
  <si>
    <t>03556</t>
  </si>
  <si>
    <t>03557</t>
  </si>
  <si>
    <t>03558</t>
  </si>
  <si>
    <t>03559</t>
  </si>
  <si>
    <t>03560</t>
  </si>
  <si>
    <t>03561</t>
  </si>
  <si>
    <t>03562</t>
  </si>
  <si>
    <t>03564</t>
  </si>
  <si>
    <t>03566</t>
  </si>
  <si>
    <t>St Johnsbury CRSU</t>
  </si>
  <si>
    <t>03567</t>
  </si>
  <si>
    <t>03568</t>
  </si>
  <si>
    <t>Springfield P&amp;P</t>
  </si>
  <si>
    <t>03580</t>
  </si>
  <si>
    <t>Crime Bill Grant</t>
  </si>
  <si>
    <t>03590</t>
  </si>
  <si>
    <t>DOC - Out of State Beds</t>
  </si>
  <si>
    <t>03600</t>
  </si>
  <si>
    <t>One Time Funding</t>
  </si>
  <si>
    <t>03601</t>
  </si>
  <si>
    <t>VCI Building</t>
  </si>
  <si>
    <t>03602</t>
  </si>
  <si>
    <t>SSCF Equip &amp; Population Mangmt</t>
  </si>
  <si>
    <t>03675</t>
  </si>
  <si>
    <t>Offender Work Program</t>
  </si>
  <si>
    <t>04100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</si>
  <si>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</si>
  <si>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</si>
  <si>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</si>
  <si>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</si>
  <si>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</si>
  <si>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</si>
  <si>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</si>
  <si>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</si>
  <si>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06131</t>
  </si>
  <si>
    <t>FP Region I Gifford Woods Shop</t>
  </si>
  <si>
    <t>06132</t>
  </si>
  <si>
    <t>FP Region II Button Bay Shop</t>
  </si>
  <si>
    <t>06133</t>
  </si>
  <si>
    <t>FP Rgn III Knight Point Shop</t>
  </si>
  <si>
    <t>06134</t>
  </si>
  <si>
    <t>FP Groton Maintenance Shop</t>
  </si>
  <si>
    <t>06135</t>
  </si>
  <si>
    <t>FP Central office inventory</t>
  </si>
  <si>
    <t>06140</t>
  </si>
  <si>
    <t>Environmental Conservation</t>
  </si>
  <si>
    <t>06210</t>
  </si>
  <si>
    <t>Environmental Board</t>
  </si>
  <si>
    <t>06215</t>
  </si>
  <si>
    <t>Natural Resources Board</t>
  </si>
  <si>
    <t>06220</t>
  </si>
  <si>
    <t>Water Resources Board</t>
  </si>
  <si>
    <t>07100</t>
  </si>
  <si>
    <t>Commerce &amp; Communty Dev Agency</t>
  </si>
  <si>
    <t>07110</t>
  </si>
  <si>
    <t>Housing &amp; Comm Development</t>
  </si>
  <si>
    <t>07111</t>
  </si>
  <si>
    <t>Historic Sites</t>
  </si>
  <si>
    <t>07112</t>
  </si>
  <si>
    <t>ACCD- Historic Preservation</t>
  </si>
  <si>
    <t>07120</t>
  </si>
  <si>
    <t>Economic Development</t>
  </si>
  <si>
    <t>07130</t>
  </si>
  <si>
    <t>Tourism &amp; Marketing</t>
  </si>
  <si>
    <t>07150</t>
  </si>
  <si>
    <t>Vermont Life</t>
  </si>
  <si>
    <t>08100</t>
  </si>
  <si>
    <t>Transportation Agency</t>
  </si>
  <si>
    <t>08110</t>
  </si>
  <si>
    <t>Transportation Agency-Prop</t>
  </si>
  <si>
    <t>08121</t>
  </si>
  <si>
    <t>AOT Administration</t>
  </si>
  <si>
    <t>08122</t>
  </si>
  <si>
    <t>AOT Policy &amp; Planning</t>
  </si>
  <si>
    <t>08123</t>
  </si>
  <si>
    <t>AOT Rail</t>
  </si>
  <si>
    <t>08124</t>
  </si>
  <si>
    <t>AOT Technical Services</t>
  </si>
  <si>
    <t>08125</t>
  </si>
  <si>
    <t>AOT Dept of Motor Vehicles</t>
  </si>
  <si>
    <t>08126</t>
  </si>
  <si>
    <t>AOT Project Development</t>
  </si>
  <si>
    <t>08131</t>
  </si>
  <si>
    <t>AOT Maintenance Headquarters</t>
  </si>
  <si>
    <t>08132</t>
  </si>
  <si>
    <t>AOT Maintenance District 1</t>
  </si>
  <si>
    <t>08133</t>
  </si>
  <si>
    <t>AOT Maintenance District 2</t>
  </si>
  <si>
    <t>08134</t>
  </si>
  <si>
    <t>AOT Maintenance District 3</t>
  </si>
  <si>
    <t>08135</t>
  </si>
  <si>
    <t>AOT Maintenance District 4</t>
  </si>
  <si>
    <t>08136</t>
  </si>
  <si>
    <t>AOT Maintenance District 5</t>
  </si>
  <si>
    <t>08137</t>
  </si>
  <si>
    <t>AOT Maintenance District 6</t>
  </si>
  <si>
    <t>08138</t>
  </si>
  <si>
    <t>AOT Maintenance District 7</t>
  </si>
  <si>
    <t>08139</t>
  </si>
  <si>
    <t>AOT Maintenance District 8</t>
  </si>
  <si>
    <t>08140</t>
  </si>
  <si>
    <t>AOT Maintenance District 9</t>
  </si>
  <si>
    <t>08141</t>
  </si>
  <si>
    <t>AOT Traffic Shop</t>
  </si>
  <si>
    <t>08142</t>
  </si>
  <si>
    <t>AOT Aviation</t>
  </si>
  <si>
    <t>08143</t>
  </si>
  <si>
    <t>Public Transit</t>
  </si>
  <si>
    <t>09100</t>
  </si>
  <si>
    <t>Vermont Municipal Bond Bank</t>
  </si>
  <si>
    <t>09110</t>
  </si>
  <si>
    <t>Vt Ed &amp; Health Finan Bldg Ag</t>
  </si>
  <si>
    <t>09120</t>
  </si>
  <si>
    <t>University of Vermont</t>
  </si>
  <si>
    <t>09130</t>
  </si>
  <si>
    <t>Vermont State Colleges</t>
  </si>
  <si>
    <t>09140</t>
  </si>
  <si>
    <t>Vt Student Assistance Corp</t>
  </si>
  <si>
    <t>09150</t>
  </si>
  <si>
    <t>Vt Housing &amp; Conserv Board</t>
  </si>
  <si>
    <t>09160</t>
  </si>
  <si>
    <t>Vt Economic Develop Authority</t>
  </si>
  <si>
    <t>09170</t>
  </si>
  <si>
    <t>Vermont Geographic Information</t>
  </si>
  <si>
    <t>09180</t>
  </si>
  <si>
    <t>Special Environ Revolving Ed</t>
  </si>
  <si>
    <t>09190</t>
  </si>
  <si>
    <t>Universal Service Fund</t>
  </si>
  <si>
    <t>09200</t>
  </si>
  <si>
    <t>Energy Efficiency Utility</t>
  </si>
  <si>
    <t>09210</t>
  </si>
  <si>
    <t>Vermont Sustainable Job Fund</t>
  </si>
  <si>
    <t>DOC</t>
  </si>
  <si>
    <t>Dept of Corrections</t>
  </si>
  <si>
    <t>PURCH</t>
  </si>
  <si>
    <t>Central Purchasing</t>
  </si>
  <si>
    <t>Basis</t>
  </si>
  <si>
    <t xml:space="preserve">FY 2024 </t>
  </si>
  <si>
    <t>ACFR-9 SEFA Form</t>
  </si>
  <si>
    <t>FY 2024</t>
  </si>
  <si>
    <t>ACFR-9 SEFA Reconciliation</t>
  </si>
  <si>
    <t>ACFR-9 SEFA Certification Form</t>
  </si>
  <si>
    <t>ACFR-9 SEFA FEMA &amp; WIC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</si>
</sst>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_);_(* \(#,##0.00\);_(* \-??_);_(@_)"/>
    <numFmt numFmtId="166" formatCode="_(* #,##0_);_(* \(#,##0\);_(* \-_);_(@_)"/>
    <numFmt numFmtId="167" formatCode="_(\$* #,##0.00_);_(\$* \(#,##0.00\);_(\$* \-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$&quot;#,##0"/>
  </numFmts>
  <fonts count="76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angal"/>
      <family val="2"/>
    </font>
    <font>
      <sz val="10"/>
      <name val="Arial"/>
      <family val="2"/>
      <charset val="1"/>
    </font>
    <font>
      <b/>
      <sz val="10"/>
      <name val="MS Sans Serif"/>
      <family val="2"/>
      <charset val="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12"/>
      <name val="Tahoma"/>
      <family val="2"/>
    </font>
    <font>
      <sz val="8"/>
      <color rgb="FFFF00FF"/>
      <name val="Arial"/>
      <family val="2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Tahoma"/>
      <family val="2"/>
    </font>
    <font>
      <b/>
      <sz val="14"/>
      <color indexed="58"/>
      <name val="Arial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u/>
      <sz val="9"/>
      <color indexed="12"/>
      <name val="Arial"/>
      <family val="2"/>
    </font>
    <font>
      <b/>
      <u/>
      <sz val="12"/>
      <color indexed="12"/>
      <name val="Tahoma"/>
      <family val="2"/>
    </font>
    <font>
      <sz val="10"/>
      <name val="MS Sans Serif"/>
    </font>
    <font>
      <b/>
      <sz val="10"/>
      <name val="MS Sans Serif"/>
    </font>
    <font>
      <b/>
      <i/>
      <u/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6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8C8C8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92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9" fillId="0" borderId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9" fillId="0" borderId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165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9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29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166" fontId="29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4" borderId="8" applyNumberForma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4" borderId="8" applyNumberForma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9" applyNumberFormat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0" fontId="2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10">
      <alignment horizontal="center"/>
    </xf>
    <xf numFmtId="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23" borderId="7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/>
    <xf numFmtId="0" fontId="34" fillId="0" borderId="0"/>
    <xf numFmtId="0" fontId="35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10">
      <alignment horizontal="center"/>
    </xf>
    <xf numFmtId="3" fontId="62" fillId="0" borderId="0" applyFont="0" applyFill="0" applyBorder="0" applyAlignment="0" applyProtection="0"/>
    <xf numFmtId="0" fontId="62" fillId="32" borderId="0" applyNumberFormat="0" applyFont="0" applyBorder="0" applyAlignment="0" applyProtection="0"/>
    <xf numFmtId="44" fontId="73" fillId="0" borderId="0" applyFont="0" applyFill="0" applyBorder="0" applyAlignment="0" applyProtection="0"/>
  </cellStyleXfs>
  <cellXfs count="330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center"/>
    </xf>
    <xf numFmtId="0" fontId="9" fillId="0" borderId="0" xfId="0" applyFont="1"/>
    <xf numFmtId="0" fontId="8" fillId="0" borderId="13" xfId="0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37" fontId="8" fillId="0" borderId="0" xfId="28" applyNumberFormat="1" applyFont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7" fillId="0" borderId="0" xfId="0" applyFont="1" applyAlignment="1">
      <alignment horizontal="left" inden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37" fontId="8" fillId="0" borderId="13" xfId="0" applyNumberFormat="1" applyFont="1" applyBorder="1" applyAlignment="1">
      <alignment horizontal="center"/>
    </xf>
    <xf numFmtId="37" fontId="8" fillId="0" borderId="0" xfId="28" applyNumberFormat="1" applyFont="1" applyAlignment="1">
      <alignment horizontal="center"/>
    </xf>
    <xf numFmtId="37" fontId="8" fillId="0" borderId="13" xfId="28" applyNumberFormat="1" applyFont="1" applyBorder="1" applyAlignment="1">
      <alignment horizontal="center" wrapText="1"/>
    </xf>
    <xf numFmtId="37" fontId="6" fillId="26" borderId="13" xfId="0" applyNumberFormat="1" applyFont="1" applyFill="1" applyBorder="1" applyAlignment="1">
      <alignment horizontal="center" wrapText="1"/>
    </xf>
    <xf numFmtId="37" fontId="6" fillId="27" borderId="13" xfId="0" applyNumberFormat="1" applyFont="1" applyFill="1" applyBorder="1" applyAlignment="1">
      <alignment horizontal="center" wrapText="1"/>
    </xf>
    <xf numFmtId="37" fontId="7" fillId="0" borderId="0" xfId="28" applyNumberFormat="1" applyFont="1"/>
    <xf numFmtId="37" fontId="7" fillId="0" borderId="13" xfId="28" applyNumberFormat="1" applyFont="1" applyBorder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6" fillId="0" borderId="0" xfId="0" applyFont="1"/>
    <xf numFmtId="49" fontId="1" fillId="0" borderId="0" xfId="271" applyNumberFormat="1"/>
    <xf numFmtId="0" fontId="1" fillId="0" borderId="0" xfId="271"/>
    <xf numFmtId="0" fontId="6" fillId="0" borderId="0" xfId="271" applyFont="1" applyAlignment="1">
      <alignment horizontal="right"/>
    </xf>
    <xf numFmtId="0" fontId="1" fillId="0" borderId="17" xfId="271" applyBorder="1"/>
    <xf numFmtId="0" fontId="6" fillId="0" borderId="0" xfId="271" applyFont="1"/>
    <xf numFmtId="0" fontId="4" fillId="0" borderId="0" xfId="271" applyFont="1" applyAlignment="1">
      <alignment horizontal="left"/>
    </xf>
    <xf numFmtId="0" fontId="37" fillId="0" borderId="0" xfId="271" applyFont="1"/>
    <xf numFmtId="0" fontId="38" fillId="0" borderId="21" xfId="271" applyFont="1" applyBorder="1"/>
    <xf numFmtId="49" fontId="6" fillId="0" borderId="0" xfId="271" applyNumberFormat="1" applyFont="1"/>
    <xf numFmtId="0" fontId="36" fillId="0" borderId="0" xfId="271" applyFont="1"/>
    <xf numFmtId="0" fontId="4" fillId="0" borderId="0" xfId="271" applyFont="1"/>
    <xf numFmtId="0" fontId="36" fillId="0" borderId="0" xfId="271" applyFont="1" applyAlignment="1">
      <alignment horizontal="center"/>
    </xf>
    <xf numFmtId="0" fontId="7" fillId="0" borderId="0" xfId="271" quotePrefix="1" applyFont="1" applyAlignment="1">
      <alignment horizontal="center"/>
    </xf>
    <xf numFmtId="0" fontId="7" fillId="0" borderId="0" xfId="271" applyFont="1" applyAlignment="1">
      <alignment horizontal="center"/>
    </xf>
    <xf numFmtId="0" fontId="6" fillId="0" borderId="0" xfId="271" applyFont="1" applyAlignment="1">
      <alignment horizontal="center" wrapText="1"/>
    </xf>
    <xf numFmtId="0" fontId="6" fillId="0" borderId="0" xfId="271" applyFont="1" applyAlignment="1">
      <alignment wrapText="1"/>
    </xf>
    <xf numFmtId="0" fontId="1" fillId="0" borderId="0" xfId="271" applyAlignment="1">
      <alignment wrapText="1"/>
    </xf>
    <xf numFmtId="0" fontId="1" fillId="0" borderId="0" xfId="271" applyAlignment="1">
      <alignment horizontal="center"/>
    </xf>
    <xf numFmtId="0" fontId="1" fillId="0" borderId="0" xfId="271" applyAlignment="1">
      <alignment horizontal="left"/>
    </xf>
    <xf numFmtId="5" fontId="1" fillId="0" borderId="0" xfId="237" applyNumberFormat="1"/>
    <xf numFmtId="43" fontId="1" fillId="0" borderId="0" xfId="28"/>
    <xf numFmtId="5" fontId="6" fillId="0" borderId="19" xfId="237" applyNumberFormat="1" applyFont="1" applyBorder="1"/>
    <xf numFmtId="0" fontId="40" fillId="0" borderId="0" xfId="271" applyFont="1"/>
    <xf numFmtId="0" fontId="36" fillId="0" borderId="0" xfId="271" applyFont="1" applyAlignment="1">
      <alignment horizontal="left"/>
    </xf>
    <xf numFmtId="5" fontId="6" fillId="31" borderId="14" xfId="237" applyNumberFormat="1" applyFont="1" applyFill="1" applyBorder="1"/>
    <xf numFmtId="0" fontId="1" fillId="0" borderId="18" xfId="271" applyBorder="1"/>
    <xf numFmtId="0" fontId="40" fillId="31" borderId="14" xfId="271" applyFont="1" applyFill="1" applyBorder="1"/>
    <xf numFmtId="49" fontId="41" fillId="0" borderId="0" xfId="271" applyNumberFormat="1" applyFont="1"/>
    <xf numFmtId="0" fontId="42" fillId="0" borderId="10" xfId="271" applyFont="1" applyBorder="1" applyAlignment="1">
      <alignment horizontal="right"/>
    </xf>
    <xf numFmtId="0" fontId="42" fillId="0" borderId="10" xfId="271" applyFont="1" applyBorder="1" applyAlignment="1">
      <alignment horizontal="center" wrapText="1"/>
    </xf>
    <xf numFmtId="5" fontId="6" fillId="31" borderId="22" xfId="271" applyNumberFormat="1" applyFont="1" applyFill="1" applyBorder="1"/>
    <xf numFmtId="10" fontId="6" fillId="0" borderId="0" xfId="565" applyNumberFormat="1" applyFont="1"/>
    <xf numFmtId="5" fontId="6" fillId="31" borderId="23" xfId="271" applyNumberFormat="1" applyFont="1" applyFill="1" applyBorder="1"/>
    <xf numFmtId="0" fontId="42" fillId="0" borderId="10" xfId="271" applyFont="1" applyBorder="1" applyAlignment="1">
      <alignment horizontal="left"/>
    </xf>
    <xf numFmtId="0" fontId="1" fillId="0" borderId="21" xfId="271" applyBorder="1"/>
    <xf numFmtId="0" fontId="43" fillId="0" borderId="0" xfId="271" applyFont="1"/>
    <xf numFmtId="0" fontId="1" fillId="0" borderId="17" xfId="271" applyBorder="1" applyAlignment="1">
      <alignment wrapText="1"/>
    </xf>
    <xf numFmtId="37" fontId="1" fillId="0" borderId="17" xfId="271" applyNumberFormat="1" applyBorder="1"/>
    <xf numFmtId="164" fontId="7" fillId="0" borderId="0" xfId="271" applyNumberFormat="1" applyFont="1" applyAlignment="1">
      <alignment horizontal="center"/>
    </xf>
    <xf numFmtId="0" fontId="1" fillId="0" borderId="20" xfId="271" applyBorder="1" applyAlignment="1">
      <alignment wrapText="1"/>
    </xf>
    <xf numFmtId="37" fontId="1" fillId="0" borderId="20" xfId="271" applyNumberFormat="1" applyBorder="1"/>
    <xf numFmtId="0" fontId="1" fillId="0" borderId="24" xfId="271" applyBorder="1"/>
    <xf numFmtId="0" fontId="38" fillId="0" borderId="0" xfId="271" applyFont="1"/>
    <xf numFmtId="0" fontId="44" fillId="0" borderId="0" xfId="271" applyFont="1"/>
    <xf numFmtId="49" fontId="45" fillId="0" borderId="0" xfId="271" applyNumberFormat="1" applyFont="1" applyAlignment="1">
      <alignment horizontal="right"/>
    </xf>
    <xf numFmtId="0" fontId="45" fillId="0" borderId="0" xfId="271" applyFont="1" applyAlignment="1">
      <alignment horizontal="left"/>
    </xf>
    <xf numFmtId="0" fontId="45" fillId="0" borderId="0" xfId="271" applyFont="1" applyAlignment="1">
      <alignment horizontal="center"/>
    </xf>
    <xf numFmtId="0" fontId="46" fillId="31" borderId="16" xfId="271" applyFont="1" applyFill="1" applyBorder="1" applyAlignment="1">
      <alignment horizontal="center"/>
    </xf>
    <xf numFmtId="0" fontId="47" fillId="0" borderId="0" xfId="271" applyFont="1"/>
    <xf numFmtId="0" fontId="45" fillId="0" borderId="0" xfId="271" applyFont="1"/>
    <xf numFmtId="0" fontId="48" fillId="0" borderId="0" xfId="271" applyFont="1" applyAlignment="1">
      <alignment horizontal="left"/>
    </xf>
    <xf numFmtId="49" fontId="7" fillId="0" borderId="0" xfId="271" applyNumberFormat="1" applyFont="1"/>
    <xf numFmtId="164" fontId="7" fillId="0" borderId="17" xfId="271" applyNumberFormat="1" applyFont="1" applyBorder="1" applyAlignment="1">
      <alignment horizontal="center"/>
    </xf>
    <xf numFmtId="0" fontId="7" fillId="0" borderId="17" xfId="271" applyFont="1" applyBorder="1"/>
    <xf numFmtId="0" fontId="7" fillId="0" borderId="0" xfId="271" applyFont="1"/>
    <xf numFmtId="0" fontId="7" fillId="0" borderId="17" xfId="271" applyFont="1" applyBorder="1" applyAlignment="1">
      <alignment horizontal="left"/>
    </xf>
    <xf numFmtId="164" fontId="7" fillId="0" borderId="20" xfId="271" applyNumberFormat="1" applyFont="1" applyBorder="1" applyAlignment="1">
      <alignment horizontal="center"/>
    </xf>
    <xf numFmtId="49" fontId="7" fillId="0" borderId="0" xfId="271" applyNumberFormat="1" applyFont="1" applyAlignment="1">
      <alignment horizontal="center"/>
    </xf>
    <xf numFmtId="49" fontId="1" fillId="0" borderId="0" xfId="271" applyNumberFormat="1" applyAlignment="1">
      <alignment horizontal="center"/>
    </xf>
    <xf numFmtId="0" fontId="41" fillId="0" borderId="27" xfId="271" applyFont="1" applyBorder="1"/>
    <xf numFmtId="0" fontId="41" fillId="0" borderId="29" xfId="271" applyFont="1" applyBorder="1"/>
    <xf numFmtId="0" fontId="52" fillId="0" borderId="28" xfId="271" applyFont="1" applyBorder="1"/>
    <xf numFmtId="0" fontId="41" fillId="0" borderId="0" xfId="271" applyFont="1"/>
    <xf numFmtId="41" fontId="53" fillId="0" borderId="10" xfId="271" applyNumberFormat="1" applyFont="1" applyBorder="1" applyAlignment="1" applyProtection="1">
      <alignment horizontal="left"/>
      <protection locked="0"/>
    </xf>
    <xf numFmtId="0" fontId="54" fillId="0" borderId="29" xfId="271" applyFont="1" applyBorder="1"/>
    <xf numFmtId="0" fontId="55" fillId="0" borderId="28" xfId="271" applyFont="1" applyBorder="1"/>
    <xf numFmtId="0" fontId="36" fillId="0" borderId="28" xfId="271" quotePrefix="1" applyFont="1" applyBorder="1" applyAlignment="1">
      <alignment horizontal="right"/>
    </xf>
    <xf numFmtId="0" fontId="46" fillId="0" borderId="0" xfId="271" applyFont="1"/>
    <xf numFmtId="0" fontId="46" fillId="0" borderId="28" xfId="271" applyFont="1" applyBorder="1" applyAlignment="1">
      <alignment horizontal="right"/>
    </xf>
    <xf numFmtId="0" fontId="55" fillId="0" borderId="0" xfId="271" applyFont="1"/>
    <xf numFmtId="0" fontId="52" fillId="0" borderId="0" xfId="271" applyFont="1"/>
    <xf numFmtId="0" fontId="36" fillId="0" borderId="28" xfId="271" quotePrefix="1" applyFont="1" applyBorder="1" applyAlignment="1">
      <alignment horizontal="right" vertical="top"/>
    </xf>
    <xf numFmtId="0" fontId="41" fillId="0" borderId="28" xfId="271" applyFont="1" applyBorder="1" applyAlignment="1">
      <alignment horizontal="right" vertical="top"/>
    </xf>
    <xf numFmtId="0" fontId="1" fillId="0" borderId="29" xfId="271" applyBorder="1"/>
    <xf numFmtId="0" fontId="41" fillId="0" borderId="28" xfId="271" applyFont="1" applyBorder="1"/>
    <xf numFmtId="0" fontId="58" fillId="0" borderId="0" xfId="271" applyFont="1" applyAlignment="1">
      <alignment vertical="top"/>
    </xf>
    <xf numFmtId="0" fontId="48" fillId="0" borderId="29" xfId="271" applyFont="1" applyBorder="1"/>
    <xf numFmtId="0" fontId="41" fillId="0" borderId="30" xfId="271" applyFont="1" applyBorder="1"/>
    <xf numFmtId="0" fontId="55" fillId="0" borderId="31" xfId="271" applyFont="1" applyBorder="1" applyAlignment="1">
      <alignment horizontal="right" vertical="center"/>
    </xf>
    <xf numFmtId="0" fontId="61" fillId="0" borderId="31" xfId="918" applyFont="1" applyBorder="1" applyAlignment="1" applyProtection="1">
      <alignment vertical="center"/>
    </xf>
    <xf numFmtId="0" fontId="41" fillId="0" borderId="32" xfId="271" applyFont="1" applyBorder="1"/>
    <xf numFmtId="0" fontId="1" fillId="0" borderId="0" xfId="0" applyFont="1"/>
    <xf numFmtId="0" fontId="43" fillId="0" borderId="0" xfId="0" applyFont="1" applyAlignment="1">
      <alignment horizontal="center"/>
    </xf>
    <xf numFmtId="43" fontId="6" fillId="0" borderId="17" xfId="28" applyFont="1" applyBorder="1"/>
    <xf numFmtId="0" fontId="1" fillId="0" borderId="0" xfId="0" applyFont="1" applyAlignment="1">
      <alignment wrapText="1"/>
    </xf>
    <xf numFmtId="0" fontId="64" fillId="0" borderId="0" xfId="0" applyFont="1"/>
    <xf numFmtId="164" fontId="66" fillId="0" borderId="0" xfId="0" applyNumberFormat="1" applyFont="1" applyAlignment="1">
      <alignment horizontal="center" wrapText="1"/>
    </xf>
    <xf numFmtId="5" fontId="6" fillId="31" borderId="13" xfId="237" applyNumberFormat="1" applyFont="1" applyFill="1" applyBorder="1"/>
    <xf numFmtId="37" fontId="8" fillId="0" borderId="13" xfId="28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164" fontId="9" fillId="0" borderId="33" xfId="0" applyNumberFormat="1" applyFont="1" applyBorder="1" applyAlignment="1">
      <alignment horizontal="left"/>
    </xf>
    <xf numFmtId="164" fontId="9" fillId="0" borderId="19" xfId="0" applyNumberFormat="1" applyFont="1" applyBorder="1" applyAlignment="1">
      <alignment horizontal="left"/>
    </xf>
    <xf numFmtId="0" fontId="7" fillId="0" borderId="34" xfId="0" applyFont="1" applyBorder="1" applyAlignment="1">
      <alignment horizontal="left" wrapText="1"/>
    </xf>
    <xf numFmtId="0" fontId="8" fillId="0" borderId="19" xfId="0" applyFont="1" applyBorder="1"/>
    <xf numFmtId="0" fontId="67" fillId="0" borderId="33" xfId="0" applyFont="1" applyBorder="1" applyAlignment="1">
      <alignment horizontal="center" wrapText="1"/>
    </xf>
    <xf numFmtId="0" fontId="67" fillId="0" borderId="34" xfId="0" applyFont="1" applyBorder="1" applyAlignment="1">
      <alignment horizontal="center" wrapText="1"/>
    </xf>
    <xf numFmtId="39" fontId="7" fillId="0" borderId="0" xfId="28" applyNumberFormat="1" applyFont="1"/>
    <xf numFmtId="39" fontId="8" fillId="0" borderId="33" xfId="28" applyNumberFormat="1" applyFont="1" applyBorder="1"/>
    <xf numFmtId="39" fontId="7" fillId="0" borderId="34" xfId="28" applyNumberFormat="1" applyFont="1" applyBorder="1"/>
    <xf numFmtId="41" fontId="7" fillId="0" borderId="0" xfId="28" applyNumberFormat="1" applyFont="1"/>
    <xf numFmtId="41" fontId="7" fillId="0" borderId="0" xfId="237" applyNumberFormat="1" applyFont="1"/>
    <xf numFmtId="0" fontId="7" fillId="0" borderId="18" xfId="0" applyFont="1" applyBorder="1" applyAlignment="1">
      <alignment horizontal="right"/>
    </xf>
    <xf numFmtId="37" fontId="7" fillId="0" borderId="35" xfId="0" applyNumberFormat="1" applyFont="1" applyBorder="1"/>
    <xf numFmtId="0" fontId="7" fillId="0" borderId="0" xfId="0" applyFont="1" applyAlignment="1">
      <alignment horizontal="right"/>
    </xf>
    <xf numFmtId="37" fontId="7" fillId="0" borderId="35" xfId="28" applyNumberFormat="1" applyFont="1" applyBorder="1" applyAlignment="1">
      <alignment horizontal="left" wrapText="1" indent="2"/>
    </xf>
    <xf numFmtId="0" fontId="7" fillId="0" borderId="17" xfId="0" applyFont="1" applyBorder="1"/>
    <xf numFmtId="37" fontId="7" fillId="0" borderId="36" xfId="28" applyNumberFormat="1" applyFont="1" applyBorder="1" applyAlignment="1">
      <alignment horizontal="right" wrapText="1"/>
    </xf>
    <xf numFmtId="37" fontId="7" fillId="0" borderId="37" xfId="28" applyNumberFormat="1" applyFont="1" applyBorder="1" applyAlignment="1">
      <alignment horizontal="right" wrapText="1"/>
    </xf>
    <xf numFmtId="39" fontId="7" fillId="0" borderId="18" xfId="28" applyNumberFormat="1" applyFont="1" applyBorder="1"/>
    <xf numFmtId="39" fontId="7" fillId="0" borderId="35" xfId="28" applyNumberFormat="1" applyFont="1" applyFill="1" applyBorder="1"/>
    <xf numFmtId="37" fontId="67" fillId="0" borderId="35" xfId="28" applyNumberFormat="1" applyFont="1" applyBorder="1" applyAlignment="1">
      <alignment horizontal="left" wrapText="1" indent="2"/>
    </xf>
    <xf numFmtId="39" fontId="7" fillId="0" borderId="36" xfId="28" applyNumberFormat="1" applyFont="1" applyBorder="1"/>
    <xf numFmtId="39" fontId="7" fillId="0" borderId="37" xfId="28" applyNumberFormat="1" applyFont="1" applyFill="1" applyBorder="1"/>
    <xf numFmtId="41" fontId="7" fillId="33" borderId="0" xfId="28" applyNumberFormat="1" applyFont="1" applyFill="1"/>
    <xf numFmtId="164" fontId="7" fillId="0" borderId="38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right" wrapText="1"/>
    </xf>
    <xf numFmtId="164" fontId="8" fillId="0" borderId="17" xfId="0" applyNumberFormat="1" applyFont="1" applyBorder="1" applyAlignment="1">
      <alignment horizontal="right" wrapText="1"/>
    </xf>
    <xf numFmtId="37" fontId="8" fillId="0" borderId="37" xfId="0" applyNumberFormat="1" applyFont="1" applyBorder="1" applyAlignment="1">
      <alignment horizontal="left" wrapText="1" indent="2"/>
    </xf>
    <xf numFmtId="37" fontId="7" fillId="0" borderId="36" xfId="0" applyNumberFormat="1" applyFont="1" applyBorder="1" applyAlignment="1">
      <alignment horizontal="right" wrapText="1"/>
    </xf>
    <xf numFmtId="37" fontId="7" fillId="0" borderId="37" xfId="0" applyNumberFormat="1" applyFont="1" applyBorder="1" applyAlignment="1">
      <alignment horizontal="right" wrapText="1"/>
    </xf>
    <xf numFmtId="39" fontId="7" fillId="0" borderId="0" xfId="0" applyNumberFormat="1" applyFont="1" applyAlignment="1">
      <alignment horizontal="left" wrapText="1"/>
    </xf>
    <xf numFmtId="39" fontId="7" fillId="0" borderId="35" xfId="28" applyNumberFormat="1" applyFont="1" applyBorder="1"/>
    <xf numFmtId="0" fontId="7" fillId="0" borderId="36" xfId="0" applyFont="1" applyBorder="1"/>
    <xf numFmtId="37" fontId="8" fillId="0" borderId="16" xfId="0" applyNumberFormat="1" applyFont="1" applyBorder="1"/>
    <xf numFmtId="0" fontId="66" fillId="0" borderId="0" xfId="0" applyFont="1" applyAlignment="1">
      <alignment horizontal="left" wrapText="1"/>
    </xf>
    <xf numFmtId="37" fontId="7" fillId="0" borderId="0" xfId="0" applyNumberFormat="1" applyFont="1"/>
    <xf numFmtId="39" fontId="68" fillId="0" borderId="37" xfId="28" applyNumberFormat="1" applyFont="1" applyBorder="1"/>
    <xf numFmtId="169" fontId="7" fillId="0" borderId="36" xfId="237" applyNumberFormat="1" applyFont="1" applyBorder="1" applyAlignment="1">
      <alignment horizontal="right" wrapText="1"/>
    </xf>
    <xf numFmtId="169" fontId="7" fillId="0" borderId="17" xfId="237" applyNumberFormat="1" applyFont="1" applyBorder="1" applyAlignment="1">
      <alignment horizontal="right" wrapText="1"/>
    </xf>
    <xf numFmtId="37" fontId="8" fillId="0" borderId="37" xfId="28" applyNumberFormat="1" applyFont="1" applyBorder="1" applyAlignment="1">
      <alignment horizontal="left" wrapText="1" indent="2"/>
    </xf>
    <xf numFmtId="0" fontId="67" fillId="0" borderId="0" xfId="0" applyFont="1"/>
    <xf numFmtId="164" fontId="7" fillId="0" borderId="0" xfId="271" applyNumberFormat="1" applyFont="1" applyAlignment="1">
      <alignment horizontal="center" wrapText="1"/>
    </xf>
    <xf numFmtId="0" fontId="7" fillId="0" borderId="0" xfId="271" applyFont="1" applyAlignment="1">
      <alignment horizontal="left" wrapText="1"/>
    </xf>
    <xf numFmtId="0" fontId="7" fillId="0" borderId="0" xfId="271" applyFont="1" applyAlignment="1">
      <alignment horizontal="left" indent="1"/>
    </xf>
    <xf numFmtId="39" fontId="7" fillId="0" borderId="0" xfId="28" applyNumberFormat="1" applyFont="1" applyBorder="1"/>
    <xf numFmtId="0" fontId="7" fillId="0" borderId="14" xfId="271" applyFont="1" applyBorder="1" applyAlignment="1">
      <alignment vertical="top"/>
    </xf>
    <xf numFmtId="168" fontId="7" fillId="0" borderId="20" xfId="28" applyNumberFormat="1" applyFont="1" applyBorder="1" applyAlignment="1">
      <alignment vertical="top"/>
    </xf>
    <xf numFmtId="37" fontId="7" fillId="0" borderId="0" xfId="28" applyNumberFormat="1" applyFont="1" applyFill="1" applyBorder="1"/>
    <xf numFmtId="43" fontId="7" fillId="0" borderId="0" xfId="28" applyFont="1" applyFill="1" applyBorder="1"/>
    <xf numFmtId="0" fontId="65" fillId="0" borderId="0" xfId="0" applyFont="1" applyAlignment="1">
      <alignment horizontal="left" wrapText="1" indent="1"/>
    </xf>
    <xf numFmtId="168" fontId="7" fillId="0" borderId="0" xfId="28" applyNumberFormat="1" applyFont="1" applyFill="1" applyBorder="1"/>
    <xf numFmtId="37" fontId="7" fillId="0" borderId="0" xfId="28" applyNumberFormat="1" applyFont="1" applyFill="1" applyBorder="1" applyAlignment="1">
      <alignment horizontal="right"/>
    </xf>
    <xf numFmtId="0" fontId="8" fillId="35" borderId="42" xfId="0" applyFont="1" applyFill="1" applyBorder="1" applyAlignment="1">
      <alignment horizontal="center" vertical="center" wrapText="1"/>
    </xf>
    <xf numFmtId="164" fontId="8" fillId="35" borderId="42" xfId="0" applyNumberFormat="1" applyFont="1" applyFill="1" applyBorder="1" applyAlignment="1">
      <alignment horizontal="center" vertical="center" wrapText="1"/>
    </xf>
    <xf numFmtId="0" fontId="8" fillId="35" borderId="41" xfId="27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 wrapText="1"/>
    </xf>
    <xf numFmtId="37" fontId="71" fillId="0" borderId="0" xfId="28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8" fillId="0" borderId="0" xfId="28" applyNumberFormat="1" applyFont="1" applyFill="1" applyBorder="1" applyAlignment="1">
      <alignment horizontal="center" vertical="center" wrapText="1"/>
    </xf>
    <xf numFmtId="168" fontId="8" fillId="0" borderId="0" xfId="28" applyNumberFormat="1" applyFont="1" applyFill="1" applyBorder="1" applyAlignment="1">
      <alignment horizontal="center" vertical="center" wrapText="1"/>
    </xf>
    <xf numFmtId="49" fontId="7" fillId="0" borderId="0" xfId="28" applyNumberFormat="1" applyFont="1" applyFill="1" applyBorder="1" applyAlignment="1">
      <alignment horizontal="center" wrapText="1"/>
    </xf>
    <xf numFmtId="43" fontId="0" fillId="0" borderId="0" xfId="28" applyFont="1" applyFill="1" applyBorder="1"/>
    <xf numFmtId="168" fontId="7" fillId="0" borderId="0" xfId="28" applyNumberFormat="1" applyFont="1" applyFill="1" applyBorder="1" applyAlignment="1">
      <alignment horizontal="right"/>
    </xf>
    <xf numFmtId="49" fontId="7" fillId="0" borderId="0" xfId="28" applyNumberFormat="1" applyFont="1" applyFill="1" applyBorder="1" applyAlignment="1">
      <alignment horizontal="center"/>
    </xf>
    <xf numFmtId="168" fontId="7" fillId="0" borderId="0" xfId="28" applyNumberFormat="1" applyFont="1" applyFill="1" applyBorder="1" applyAlignment="1">
      <alignment horizontal="center"/>
    </xf>
    <xf numFmtId="0" fontId="8" fillId="35" borderId="43" xfId="271" applyFont="1" applyFill="1" applyBorder="1" applyAlignment="1">
      <alignment horizontal="center" vertical="center" wrapText="1"/>
    </xf>
    <xf numFmtId="49" fontId="6" fillId="0" borderId="0" xfId="271" applyNumberFormat="1" applyFont="1" applyAlignment="1">
      <alignment vertical="center" wrapText="1"/>
    </xf>
    <xf numFmtId="0" fontId="43" fillId="0" borderId="0" xfId="271" applyFont="1" applyAlignment="1">
      <alignment vertical="center" wrapText="1"/>
    </xf>
    <xf numFmtId="49" fontId="55" fillId="0" borderId="0" xfId="271" applyNumberFormat="1" applyFont="1" applyAlignment="1">
      <alignment vertical="center" wrapText="1"/>
    </xf>
    <xf numFmtId="0" fontId="6" fillId="0" borderId="0" xfId="271" applyFont="1" applyAlignment="1">
      <alignment vertical="center" wrapText="1"/>
    </xf>
    <xf numFmtId="49" fontId="6" fillId="0" borderId="0" xfId="271" applyNumberFormat="1" applyFont="1" applyAlignment="1">
      <alignment vertical="center"/>
    </xf>
    <xf numFmtId="0" fontId="1" fillId="0" borderId="21" xfId="271" applyBorder="1" applyAlignment="1">
      <alignment vertical="center"/>
    </xf>
    <xf numFmtId="0" fontId="36" fillId="0" borderId="21" xfId="271" applyFont="1" applyBorder="1" applyAlignment="1">
      <alignment vertical="center"/>
    </xf>
    <xf numFmtId="0" fontId="36" fillId="0" borderId="21" xfId="271" applyFont="1" applyBorder="1" applyAlignment="1">
      <alignment horizontal="center" vertical="center"/>
    </xf>
    <xf numFmtId="0" fontId="1" fillId="0" borderId="0" xfId="271" applyAlignment="1">
      <alignment vertical="center"/>
    </xf>
    <xf numFmtId="0" fontId="40" fillId="31" borderId="13" xfId="271" applyFont="1" applyFill="1" applyBorder="1"/>
    <xf numFmtId="37" fontId="43" fillId="0" borderId="0" xfId="271" applyNumberFormat="1" applyFont="1" applyAlignment="1">
      <alignment horizontal="center" vertical="center" wrapText="1"/>
    </xf>
    <xf numFmtId="0" fontId="43" fillId="0" borderId="0" xfId="271" applyFont="1" applyAlignment="1">
      <alignment horizontal="center" vertical="center" wrapText="1"/>
    </xf>
    <xf numFmtId="0" fontId="43" fillId="0" borderId="0" xfId="271" applyFont="1" applyAlignment="1">
      <alignment vertical="center"/>
    </xf>
    <xf numFmtId="0" fontId="43" fillId="0" borderId="0" xfId="271" applyFont="1" applyAlignment="1">
      <alignment horizontal="center" vertical="center"/>
    </xf>
    <xf numFmtId="0" fontId="7" fillId="0" borderId="0" xfId="271" applyFont="1" applyAlignment="1">
      <alignment horizontal="left"/>
    </xf>
    <xf numFmtId="49" fontId="1" fillId="0" borderId="0" xfId="271" applyNumberFormat="1" applyAlignment="1">
      <alignment horizontal="left"/>
    </xf>
    <xf numFmtId="49" fontId="1" fillId="36" borderId="0" xfId="271" applyNumberFormat="1" applyFill="1" applyAlignment="1">
      <alignment horizontal="center"/>
    </xf>
    <xf numFmtId="49" fontId="1" fillId="36" borderId="0" xfId="271" applyNumberFormat="1" applyFill="1" applyAlignment="1">
      <alignment horizontal="left"/>
    </xf>
    <xf numFmtId="0" fontId="7" fillId="0" borderId="13" xfId="271" applyFont="1" applyBorder="1" applyAlignment="1">
      <alignment vertical="top"/>
    </xf>
    <xf numFmtId="0" fontId="8" fillId="0" borderId="13" xfId="0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 wrapText="1"/>
    </xf>
    <xf numFmtId="164" fontId="66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3" xfId="28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37" fontId="7" fillId="0" borderId="13" xfId="28" applyNumberFormat="1" applyFont="1" applyFill="1" applyBorder="1" applyAlignment="1">
      <alignment vertical="top"/>
    </xf>
    <xf numFmtId="37" fontId="7" fillId="0" borderId="13" xfId="28" applyNumberFormat="1" applyFont="1" applyBorder="1" applyAlignment="1">
      <alignment vertical="top"/>
    </xf>
    <xf numFmtId="37" fontId="7" fillId="28" borderId="14" xfId="28" applyNumberFormat="1" applyFont="1" applyFill="1" applyBorder="1" applyAlignment="1">
      <alignment vertical="top"/>
    </xf>
    <xf numFmtId="37" fontId="7" fillId="27" borderId="13" xfId="28" applyNumberFormat="1" applyFont="1" applyFill="1" applyBorder="1" applyAlignment="1">
      <alignment vertical="top"/>
    </xf>
    <xf numFmtId="0" fontId="8" fillId="0" borderId="13" xfId="271" applyFont="1" applyBorder="1" applyAlignment="1">
      <alignment vertical="top"/>
    </xf>
    <xf numFmtId="0" fontId="65" fillId="27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3" xfId="271" applyFont="1" applyBorder="1" applyAlignment="1">
      <alignment horizontal="left" vertical="top" wrapText="1"/>
    </xf>
    <xf numFmtId="0" fontId="7" fillId="0" borderId="13" xfId="271" applyFont="1" applyBorder="1" applyAlignment="1">
      <alignment horizontal="center" vertical="top"/>
    </xf>
    <xf numFmtId="168" fontId="7" fillId="0" borderId="13" xfId="28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3" xfId="301" applyFont="1" applyBorder="1" applyAlignment="1">
      <alignment vertical="top" wrapText="1"/>
    </xf>
    <xf numFmtId="37" fontId="7" fillId="0" borderId="13" xfId="126" applyNumberFormat="1" applyFont="1" applyBorder="1" applyAlignment="1">
      <alignment vertical="top"/>
    </xf>
    <xf numFmtId="37" fontId="7" fillId="29" borderId="14" xfId="128" applyNumberFormat="1" applyFont="1" applyFill="1" applyBorder="1" applyAlignment="1">
      <alignment vertical="top"/>
    </xf>
    <xf numFmtId="37" fontId="7" fillId="0" borderId="13" xfId="271" applyNumberFormat="1" applyFont="1" applyBorder="1" applyAlignment="1">
      <alignment vertical="top"/>
    </xf>
    <xf numFmtId="37" fontId="7" fillId="29" borderId="14" xfId="271" applyNumberFormat="1" applyFont="1" applyFill="1" applyBorder="1" applyAlignment="1">
      <alignment vertical="top"/>
    </xf>
    <xf numFmtId="0" fontId="8" fillId="0" borderId="13" xfId="0" applyFont="1" applyBorder="1" applyAlignment="1">
      <alignment vertical="top"/>
    </xf>
    <xf numFmtId="37" fontId="7" fillId="0" borderId="16" xfId="28" applyNumberFormat="1" applyFont="1" applyBorder="1" applyAlignment="1">
      <alignment vertical="top"/>
    </xf>
    <xf numFmtId="37" fontId="7" fillId="28" borderId="13" xfId="28" applyNumberFormat="1" applyFont="1" applyFill="1" applyBorder="1" applyAlignment="1">
      <alignment vertical="top"/>
    </xf>
    <xf numFmtId="164" fontId="66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37" fontId="7" fillId="26" borderId="13" xfId="28" applyNumberFormat="1" applyFont="1" applyFill="1" applyBorder="1" applyAlignment="1">
      <alignment vertical="top"/>
    </xf>
    <xf numFmtId="37" fontId="7" fillId="0" borderId="15" xfId="28" applyNumberFormat="1" applyFont="1" applyBorder="1" applyAlignment="1">
      <alignment vertical="top"/>
    </xf>
    <xf numFmtId="43" fontId="0" fillId="0" borderId="13" xfId="28" applyFont="1" applyBorder="1" applyAlignment="1">
      <alignment vertical="top"/>
    </xf>
    <xf numFmtId="164" fontId="7" fillId="0" borderId="13" xfId="0" applyNumberFormat="1" applyFont="1" applyBorder="1" applyAlignment="1">
      <alignment horizontal="left" vertical="top" wrapText="1"/>
    </xf>
    <xf numFmtId="37" fontId="1" fillId="28" borderId="14" xfId="28" applyNumberFormat="1" applyFill="1" applyBorder="1" applyAlignment="1">
      <alignment vertical="top"/>
    </xf>
    <xf numFmtId="37" fontId="1" fillId="28" borderId="13" xfId="28" applyNumberFormat="1" applyFill="1" applyBorder="1" applyAlignment="1">
      <alignment vertical="top"/>
    </xf>
    <xf numFmtId="49" fontId="7" fillId="0" borderId="13" xfId="28" applyNumberFormat="1" applyFont="1" applyBorder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7" fillId="0" borderId="13" xfId="321" applyFont="1" applyBorder="1" applyAlignment="1">
      <alignment vertical="top"/>
    </xf>
    <xf numFmtId="0" fontId="7" fillId="0" borderId="13" xfId="321" applyFont="1" applyBorder="1" applyAlignment="1">
      <alignment horizontal="left" vertical="top" wrapText="1"/>
    </xf>
    <xf numFmtId="0" fontId="8" fillId="0" borderId="13" xfId="321" applyFont="1" applyBorder="1" applyAlignment="1">
      <alignment vertical="top"/>
    </xf>
    <xf numFmtId="0" fontId="7" fillId="0" borderId="13" xfId="322" applyFont="1" applyBorder="1" applyAlignment="1">
      <alignment horizontal="left" vertical="top" wrapText="1"/>
    </xf>
    <xf numFmtId="37" fontId="7" fillId="0" borderId="13" xfId="234" applyNumberFormat="1" applyFont="1" applyBorder="1" applyAlignment="1">
      <alignment vertical="top"/>
    </xf>
    <xf numFmtId="164" fontId="7" fillId="33" borderId="13" xfId="0" applyNumberFormat="1" applyFont="1" applyFill="1" applyBorder="1" applyAlignment="1">
      <alignment horizontal="center" vertical="top"/>
    </xf>
    <xf numFmtId="164" fontId="7" fillId="33" borderId="13" xfId="0" applyNumberFormat="1" applyFont="1" applyFill="1" applyBorder="1" applyAlignment="1">
      <alignment horizontal="center" vertical="top" wrapText="1"/>
    </xf>
    <xf numFmtId="164" fontId="66" fillId="33" borderId="13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37" fontId="7" fillId="28" borderId="14" xfId="234" applyNumberFormat="1" applyFont="1" applyFill="1" applyBorder="1" applyAlignment="1">
      <alignment vertical="top"/>
    </xf>
    <xf numFmtId="37" fontId="7" fillId="0" borderId="13" xfId="28" applyNumberFormat="1" applyFont="1" applyBorder="1" applyAlignment="1">
      <alignment horizontal="right" vertical="top"/>
    </xf>
    <xf numFmtId="0" fontId="7" fillId="25" borderId="13" xfId="0" applyFont="1" applyFill="1" applyBorder="1" applyAlignment="1">
      <alignment vertical="top"/>
    </xf>
    <xf numFmtId="0" fontId="7" fillId="25" borderId="13" xfId="0" applyFont="1" applyFill="1" applyBorder="1" applyAlignment="1">
      <alignment horizontal="left" vertical="top" wrapText="1"/>
    </xf>
    <xf numFmtId="49" fontId="7" fillId="25" borderId="13" xfId="28" applyNumberFormat="1" applyFont="1" applyFill="1" applyBorder="1" applyAlignment="1">
      <alignment horizontal="center" vertical="top" wrapText="1"/>
    </xf>
    <xf numFmtId="49" fontId="7" fillId="0" borderId="13" xfId="28" applyNumberFormat="1" applyFont="1" applyBorder="1" applyAlignment="1">
      <alignment horizontal="center" vertical="top"/>
    </xf>
    <xf numFmtId="37" fontId="8" fillId="0" borderId="13" xfId="28" applyNumberFormat="1" applyFont="1" applyBorder="1" applyAlignment="1">
      <alignment vertical="top"/>
    </xf>
    <xf numFmtId="0" fontId="7" fillId="0" borderId="44" xfId="271" applyFont="1" applyBorder="1" applyAlignment="1">
      <alignment vertical="top"/>
    </xf>
    <xf numFmtId="0" fontId="7" fillId="0" borderId="45" xfId="0" applyFont="1" applyBorder="1" applyAlignment="1">
      <alignment horizontal="center" vertical="top"/>
    </xf>
    <xf numFmtId="164" fontId="7" fillId="0" borderId="45" xfId="0" applyNumberFormat="1" applyFont="1" applyBorder="1" applyAlignment="1">
      <alignment horizontal="center" vertical="top"/>
    </xf>
    <xf numFmtId="164" fontId="7" fillId="0" borderId="45" xfId="0" applyNumberFormat="1" applyFont="1" applyBorder="1" applyAlignment="1">
      <alignment horizontal="center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9" xfId="0" applyFont="1" applyBorder="1" applyAlignment="1">
      <alignment vertical="top"/>
    </xf>
    <xf numFmtId="0" fontId="7" fillId="0" borderId="40" xfId="0" applyFont="1" applyBorder="1" applyAlignment="1">
      <alignment horizontal="left" vertical="top" wrapText="1"/>
    </xf>
    <xf numFmtId="0" fontId="7" fillId="0" borderId="39" xfId="321" applyFont="1" applyBorder="1" applyAlignment="1">
      <alignment vertical="top"/>
    </xf>
    <xf numFmtId="0" fontId="7" fillId="0" borderId="40" xfId="321" applyFont="1" applyBorder="1" applyAlignment="1">
      <alignment horizontal="left" vertical="top" wrapText="1"/>
    </xf>
    <xf numFmtId="0" fontId="7" fillId="0" borderId="40" xfId="271" applyFont="1" applyBorder="1" applyAlignment="1">
      <alignment horizontal="left" vertical="top" wrapText="1"/>
    </xf>
    <xf numFmtId="0" fontId="7" fillId="0" borderId="41" xfId="0" applyFont="1" applyBorder="1" applyAlignment="1">
      <alignment vertical="top"/>
    </xf>
    <xf numFmtId="0" fontId="7" fillId="0" borderId="42" xfId="0" applyFont="1" applyBorder="1" applyAlignment="1">
      <alignment horizontal="center" vertical="top"/>
    </xf>
    <xf numFmtId="164" fontId="7" fillId="0" borderId="42" xfId="0" applyNumberFormat="1" applyFont="1" applyBorder="1" applyAlignment="1">
      <alignment horizontal="center" vertical="top"/>
    </xf>
    <xf numFmtId="164" fontId="7" fillId="0" borderId="42" xfId="0" applyNumberFormat="1" applyFont="1" applyBorder="1" applyAlignment="1">
      <alignment horizontal="center" vertical="top" wrapText="1"/>
    </xf>
    <xf numFmtId="0" fontId="7" fillId="0" borderId="43" xfId="0" applyFont="1" applyBorder="1" applyAlignment="1">
      <alignment horizontal="left" vertical="top" wrapText="1"/>
    </xf>
    <xf numFmtId="0" fontId="74" fillId="37" borderId="50" xfId="0" applyFont="1" applyFill="1" applyBorder="1"/>
    <xf numFmtId="0" fontId="1" fillId="0" borderId="0" xfId="271" applyAlignment="1">
      <alignment horizontal="left" vertical="top"/>
    </xf>
    <xf numFmtId="49" fontId="6" fillId="0" borderId="0" xfId="271" applyNumberFormat="1" applyFont="1" applyAlignment="1">
      <alignment horizontal="left" vertical="top"/>
    </xf>
    <xf numFmtId="0" fontId="6" fillId="0" borderId="0" xfId="271" applyFont="1" applyAlignment="1">
      <alignment horizontal="left" vertical="top"/>
    </xf>
    <xf numFmtId="0" fontId="6" fillId="0" borderId="0" xfId="271" applyFont="1" applyAlignment="1">
      <alignment horizontal="center"/>
    </xf>
    <xf numFmtId="49" fontId="6" fillId="0" borderId="13" xfId="271" applyNumberFormat="1" applyFont="1" applyBorder="1" applyAlignment="1">
      <alignment horizontal="left" vertical="top"/>
    </xf>
    <xf numFmtId="0" fontId="1" fillId="0" borderId="13" xfId="271" applyBorder="1"/>
    <xf numFmtId="170" fontId="1" fillId="0" borderId="17" xfId="926" applyNumberFormat="1" applyFont="1" applyBorder="1"/>
    <xf numFmtId="170" fontId="1" fillId="0" borderId="20" xfId="926" applyNumberFormat="1" applyFont="1" applyBorder="1"/>
    <xf numFmtId="170" fontId="6" fillId="31" borderId="13" xfId="926" applyNumberFormat="1" applyFont="1" applyFill="1" applyBorder="1"/>
    <xf numFmtId="170" fontId="6" fillId="0" borderId="0" xfId="926" applyNumberFormat="1" applyFont="1"/>
    <xf numFmtId="170" fontId="1" fillId="0" borderId="17" xfId="271" applyNumberFormat="1" applyBorder="1"/>
    <xf numFmtId="170" fontId="1" fillId="0" borderId="20" xfId="271" applyNumberFormat="1" applyBorder="1"/>
    <xf numFmtId="170" fontId="6" fillId="31" borderId="13" xfId="271" applyNumberFormat="1" applyFont="1" applyFill="1" applyBorder="1"/>
    <xf numFmtId="170" fontId="6" fillId="0" borderId="0" xfId="271" applyNumberFormat="1" applyFont="1"/>
    <xf numFmtId="170" fontId="1" fillId="0" borderId="0" xfId="271" applyNumberFormat="1"/>
    <xf numFmtId="170" fontId="7" fillId="0" borderId="17" xfId="271" applyNumberFormat="1" applyFont="1" applyBorder="1"/>
    <xf numFmtId="170" fontId="7" fillId="0" borderId="0" xfId="271" applyNumberFormat="1" applyFont="1"/>
    <xf numFmtId="0" fontId="1" fillId="0" borderId="19" xfId="271" applyBorder="1" applyAlignment="1">
      <alignment wrapText="1"/>
    </xf>
    <xf numFmtId="0" fontId="50" fillId="0" borderId="0" xfId="271" applyFont="1"/>
    <xf numFmtId="0" fontId="51" fillId="0" borderId="0" xfId="271" applyFont="1" applyAlignment="1">
      <alignment vertical="center"/>
    </xf>
    <xf numFmtId="0" fontId="51" fillId="0" borderId="28" xfId="271" applyFont="1" applyBorder="1" applyAlignment="1">
      <alignment horizontal="center" vertical="center"/>
    </xf>
    <xf numFmtId="0" fontId="51" fillId="0" borderId="0" xfId="271" applyFont="1" applyAlignment="1">
      <alignment horizontal="center" vertical="center"/>
    </xf>
    <xf numFmtId="0" fontId="7" fillId="0" borderId="20" xfId="271" applyFont="1" applyBorder="1" applyAlignment="1">
      <alignment horizontal="left" wrapText="1"/>
    </xf>
    <xf numFmtId="0" fontId="7" fillId="0" borderId="16" xfId="271" applyFont="1" applyBorder="1" applyAlignment="1">
      <alignment horizontal="left" wrapText="1"/>
    </xf>
    <xf numFmtId="0" fontId="72" fillId="34" borderId="47" xfId="0" applyFont="1" applyFill="1" applyBorder="1" applyAlignment="1">
      <alignment horizontal="center" vertical="center"/>
    </xf>
    <xf numFmtId="0" fontId="72" fillId="34" borderId="48" xfId="0" applyFont="1" applyFill="1" applyBorder="1" applyAlignment="1">
      <alignment horizontal="center" vertical="center"/>
    </xf>
    <xf numFmtId="0" fontId="72" fillId="34" borderId="49" xfId="0" applyFont="1" applyFill="1" applyBorder="1" applyAlignment="1">
      <alignment horizontal="center" vertical="center"/>
    </xf>
    <xf numFmtId="0" fontId="50" fillId="0" borderId="25" xfId="271" applyFont="1" applyBorder="1" applyAlignment="1">
      <alignment horizontal="center"/>
    </xf>
    <xf numFmtId="0" fontId="50" fillId="0" borderId="26" xfId="271" applyFont="1" applyBorder="1" applyAlignment="1">
      <alignment horizontal="center"/>
    </xf>
    <xf numFmtId="0" fontId="50" fillId="0" borderId="28" xfId="271" applyFont="1" applyBorder="1" applyAlignment="1">
      <alignment horizontal="center"/>
    </xf>
    <xf numFmtId="0" fontId="50" fillId="0" borderId="0" xfId="271" applyFont="1" applyAlignment="1">
      <alignment horizontal="center"/>
    </xf>
    <xf numFmtId="0" fontId="75" fillId="0" borderId="0" xfId="271" applyFont="1" applyAlignment="1">
      <alignment horizontal="center"/>
    </xf>
    <xf numFmtId="0" fontId="6" fillId="0" borderId="0" xfId="271" applyFont="1" applyAlignment="1">
      <alignment horizontal="right"/>
    </xf>
    <xf numFmtId="0" fontId="6" fillId="31" borderId="14" xfId="271" applyFont="1" applyFill="1" applyBorder="1" applyAlignment="1">
      <alignment horizontal="left" vertical="top"/>
    </xf>
    <xf numFmtId="0" fontId="6" fillId="31" borderId="20" xfId="271" applyFont="1" applyFill="1" applyBorder="1" applyAlignment="1">
      <alignment horizontal="left" vertical="top"/>
    </xf>
    <xf numFmtId="0" fontId="6" fillId="31" borderId="16" xfId="271" applyFont="1" applyFill="1" applyBorder="1" applyAlignment="1">
      <alignment horizontal="left" vertical="top"/>
    </xf>
    <xf numFmtId="0" fontId="59" fillId="0" borderId="0" xfId="917" applyAlignment="1" applyProtection="1">
      <alignment horizontal="center"/>
      <protection locked="0"/>
    </xf>
    <xf numFmtId="0" fontId="56" fillId="0" borderId="0" xfId="271" applyFont="1" applyAlignment="1">
      <alignment horizontal="left" vertical="center" wrapText="1"/>
    </xf>
    <xf numFmtId="0" fontId="55" fillId="0" borderId="0" xfId="271" applyFont="1" applyAlignment="1">
      <alignment wrapText="1"/>
    </xf>
    <xf numFmtId="0" fontId="1" fillId="0" borderId="0" xfId="271" applyAlignment="1">
      <alignment wrapText="1"/>
    </xf>
    <xf numFmtId="0" fontId="45" fillId="0" borderId="10" xfId="271" applyFont="1" applyBorder="1" applyProtection="1">
      <protection locked="0"/>
    </xf>
    <xf numFmtId="0" fontId="46" fillId="0" borderId="10" xfId="271" applyFont="1" applyBorder="1" applyProtection="1">
      <protection locked="0"/>
    </xf>
    <xf numFmtId="0" fontId="45" fillId="30" borderId="14" xfId="271" applyFont="1" applyFill="1" applyBorder="1" applyAlignment="1">
      <alignment horizontal="left" vertical="center" wrapText="1"/>
    </xf>
    <xf numFmtId="0" fontId="45" fillId="30" borderId="16" xfId="271" applyFont="1" applyFill="1" applyBorder="1" applyAlignment="1">
      <alignment horizontal="left" vertical="center" wrapText="1"/>
    </xf>
    <xf numFmtId="0" fontId="9" fillId="0" borderId="0" xfId="271" applyFont="1" applyAlignment="1">
      <alignment horizontal="left" vertical="center" wrapText="1"/>
    </xf>
    <xf numFmtId="0" fontId="8" fillId="0" borderId="0" xfId="271" applyFont="1" applyAlignment="1">
      <alignment horizontal="left" vertical="center" wrapText="1"/>
    </xf>
    <xf numFmtId="0" fontId="45" fillId="0" borderId="0" xfId="271" applyFont="1" applyAlignment="1">
      <alignment horizontal="left" vertical="top" wrapText="1"/>
    </xf>
    <xf numFmtId="0" fontId="51" fillId="0" borderId="29" xfId="271" applyFont="1" applyBorder="1" applyAlignment="1">
      <alignment horizontal="center" vertical="center"/>
    </xf>
    <xf numFmtId="17" fontId="52" fillId="0" borderId="28" xfId="271" applyNumberFormat="1" applyFont="1" applyBorder="1" applyAlignment="1">
      <alignment horizontal="center"/>
    </xf>
    <xf numFmtId="0" fontId="52" fillId="0" borderId="0" xfId="271" applyFont="1" applyAlignment="1">
      <alignment horizontal="center"/>
    </xf>
    <xf numFmtId="0" fontId="41" fillId="0" borderId="10" xfId="271" applyFont="1" applyBorder="1" applyProtection="1">
      <protection locked="0"/>
    </xf>
    <xf numFmtId="0" fontId="0" fillId="0" borderId="0" xfId="0" applyAlignment="1">
      <alignment horizontal="center"/>
    </xf>
  </cellXfs>
  <cellStyles count="927">
    <cellStyle name="20% - Accent1" xfId="1" builtinId="30" customBuiltin="1"/>
    <cellStyle name="20% - Accent1 2" xfId="898" xr:uid="{00000000-0005-0000-0000-000001000000}"/>
    <cellStyle name="20% - Accent2" xfId="2" builtinId="34" customBuiltin="1"/>
    <cellStyle name="20% - Accent2 2" xfId="899" xr:uid="{00000000-0005-0000-0000-000003000000}"/>
    <cellStyle name="20% - Accent3" xfId="3" builtinId="38" customBuiltin="1"/>
    <cellStyle name="20% - Accent3 2" xfId="900" xr:uid="{00000000-0005-0000-0000-000005000000}"/>
    <cellStyle name="20% - Accent4" xfId="4" builtinId="42" customBuiltin="1"/>
    <cellStyle name="20% - Accent4 2" xfId="901" xr:uid="{00000000-0005-0000-0000-000007000000}"/>
    <cellStyle name="20% - Accent5" xfId="5" builtinId="46" customBuiltin="1"/>
    <cellStyle name="20% - Accent5 2" xfId="902" xr:uid="{00000000-0005-0000-0000-000009000000}"/>
    <cellStyle name="20% - Accent6" xfId="6" builtinId="50" customBuiltin="1"/>
    <cellStyle name="20% - Accent6 2" xfId="903" xr:uid="{00000000-0005-0000-0000-00000B000000}"/>
    <cellStyle name="40% - Accent1" xfId="7" builtinId="31" customBuiltin="1"/>
    <cellStyle name="40% - Accent1 2" xfId="904" xr:uid="{00000000-0005-0000-0000-00000D000000}"/>
    <cellStyle name="40% - Accent2" xfId="8" builtinId="35" customBuiltin="1"/>
    <cellStyle name="40% - Accent2 2" xfId="905" xr:uid="{00000000-0005-0000-0000-00000F000000}"/>
    <cellStyle name="40% - Accent3" xfId="9" builtinId="39" customBuiltin="1"/>
    <cellStyle name="40% - Accent3 2" xfId="906" xr:uid="{00000000-0005-0000-0000-000011000000}"/>
    <cellStyle name="40% - Accent4" xfId="10" builtinId="43" customBuiltin="1"/>
    <cellStyle name="40% - Accent4 2" xfId="907" xr:uid="{00000000-0005-0000-0000-000013000000}"/>
    <cellStyle name="40% - Accent5" xfId="11" builtinId="47" customBuiltin="1"/>
    <cellStyle name="40% - Accent5 2" xfId="908" xr:uid="{00000000-0005-0000-0000-000015000000}"/>
    <cellStyle name="40% - Accent6" xfId="12" builtinId="51" customBuiltin="1"/>
    <cellStyle name="40% - Accent6 2" xfId="909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[0] 2" xfId="29" xr:uid="{00000000-0005-0000-0000-000028000000}"/>
    <cellStyle name="Comma [0] 2 2" xfId="30" xr:uid="{00000000-0005-0000-0000-000029000000}"/>
    <cellStyle name="Comma [0] 2 2 2" xfId="31" xr:uid="{00000000-0005-0000-0000-00002A000000}"/>
    <cellStyle name="Comma [0] 2 2 2 2" xfId="583" xr:uid="{00000000-0005-0000-0000-00002B000000}"/>
    <cellStyle name="Comma [0] 2 2 3" xfId="32" xr:uid="{00000000-0005-0000-0000-00002C000000}"/>
    <cellStyle name="Comma [0] 2 2 4" xfId="33" xr:uid="{00000000-0005-0000-0000-00002D000000}"/>
    <cellStyle name="Comma [0] 2 2 4 2" xfId="584" xr:uid="{00000000-0005-0000-0000-00002E000000}"/>
    <cellStyle name="Comma [0] 2 2 5" xfId="34" xr:uid="{00000000-0005-0000-0000-00002F000000}"/>
    <cellStyle name="Comma [0] 2 2 5 2" xfId="585" xr:uid="{00000000-0005-0000-0000-000030000000}"/>
    <cellStyle name="Comma [0] 2 2 6" xfId="35" xr:uid="{00000000-0005-0000-0000-000031000000}"/>
    <cellStyle name="Comma [0] 2 2 6 2" xfId="586" xr:uid="{00000000-0005-0000-0000-000032000000}"/>
    <cellStyle name="Comma [0] 2 2 7" xfId="36" xr:uid="{00000000-0005-0000-0000-000033000000}"/>
    <cellStyle name="Comma [0] 2 2 7 2" xfId="587" xr:uid="{00000000-0005-0000-0000-000034000000}"/>
    <cellStyle name="Comma [0] 2 3" xfId="37" xr:uid="{00000000-0005-0000-0000-000035000000}"/>
    <cellStyle name="Comma [0] 2 4" xfId="38" xr:uid="{00000000-0005-0000-0000-000036000000}"/>
    <cellStyle name="Comma [0] 2 4 2" xfId="588" xr:uid="{00000000-0005-0000-0000-000037000000}"/>
    <cellStyle name="Comma [0] 2 5" xfId="39" xr:uid="{00000000-0005-0000-0000-000038000000}"/>
    <cellStyle name="Comma [0] 2 6" xfId="40" xr:uid="{00000000-0005-0000-0000-000039000000}"/>
    <cellStyle name="Comma [0] 2 6 2" xfId="589" xr:uid="{00000000-0005-0000-0000-00003A000000}"/>
    <cellStyle name="Comma [0] 2 7" xfId="41" xr:uid="{00000000-0005-0000-0000-00003B000000}"/>
    <cellStyle name="Comma [0] 2 7 2" xfId="590" xr:uid="{00000000-0005-0000-0000-00003C000000}"/>
    <cellStyle name="Comma [0] 2 8" xfId="42" xr:uid="{00000000-0005-0000-0000-00003D000000}"/>
    <cellStyle name="Comma [0] 2 8 2" xfId="591" xr:uid="{00000000-0005-0000-0000-00003E000000}"/>
    <cellStyle name="Comma [0] 2 9" xfId="43" xr:uid="{00000000-0005-0000-0000-00003F000000}"/>
    <cellStyle name="Comma [0] 2 9 2" xfId="592" xr:uid="{00000000-0005-0000-0000-000040000000}"/>
    <cellStyle name="Comma [0] 3" xfId="44" xr:uid="{00000000-0005-0000-0000-000041000000}"/>
    <cellStyle name="Comma [0] 3 2" xfId="45" xr:uid="{00000000-0005-0000-0000-000042000000}"/>
    <cellStyle name="Comma [0] 3 2 2" xfId="46" xr:uid="{00000000-0005-0000-0000-000043000000}"/>
    <cellStyle name="Comma [0] 3 2 2 2" xfId="593" xr:uid="{00000000-0005-0000-0000-000044000000}"/>
    <cellStyle name="Comma [0] 3 2 3" xfId="47" xr:uid="{00000000-0005-0000-0000-000045000000}"/>
    <cellStyle name="Comma [0] 3 2 4" xfId="48" xr:uid="{00000000-0005-0000-0000-000046000000}"/>
    <cellStyle name="Comma [0] 3 2 4 2" xfId="594" xr:uid="{00000000-0005-0000-0000-000047000000}"/>
    <cellStyle name="Comma [0] 3 2 5" xfId="49" xr:uid="{00000000-0005-0000-0000-000048000000}"/>
    <cellStyle name="Comma [0] 3 2 5 2" xfId="595" xr:uid="{00000000-0005-0000-0000-000049000000}"/>
    <cellStyle name="Comma [0] 3 2 6" xfId="50" xr:uid="{00000000-0005-0000-0000-00004A000000}"/>
    <cellStyle name="Comma [0] 3 2 6 2" xfId="596" xr:uid="{00000000-0005-0000-0000-00004B000000}"/>
    <cellStyle name="Comma [0] 3 2 7" xfId="51" xr:uid="{00000000-0005-0000-0000-00004C000000}"/>
    <cellStyle name="Comma [0] 3 2 7 2" xfId="597" xr:uid="{00000000-0005-0000-0000-00004D000000}"/>
    <cellStyle name="Comma [0] 3 3" xfId="52" xr:uid="{00000000-0005-0000-0000-00004E000000}"/>
    <cellStyle name="Comma [0] 3 4" xfId="53" xr:uid="{00000000-0005-0000-0000-00004F000000}"/>
    <cellStyle name="Comma [0] 3 4 2" xfId="598" xr:uid="{00000000-0005-0000-0000-000050000000}"/>
    <cellStyle name="Comma [0] 3 5" xfId="54" xr:uid="{00000000-0005-0000-0000-000051000000}"/>
    <cellStyle name="Comma [0] 3 6" xfId="55" xr:uid="{00000000-0005-0000-0000-000052000000}"/>
    <cellStyle name="Comma [0] 3 6 2" xfId="599" xr:uid="{00000000-0005-0000-0000-000053000000}"/>
    <cellStyle name="Comma [0] 3 7" xfId="56" xr:uid="{00000000-0005-0000-0000-000054000000}"/>
    <cellStyle name="Comma [0] 3 7 2" xfId="600" xr:uid="{00000000-0005-0000-0000-000055000000}"/>
    <cellStyle name="Comma [0] 3 8" xfId="57" xr:uid="{00000000-0005-0000-0000-000056000000}"/>
    <cellStyle name="Comma [0] 3 8 2" xfId="601" xr:uid="{00000000-0005-0000-0000-000057000000}"/>
    <cellStyle name="Comma [0] 3 9" xfId="58" xr:uid="{00000000-0005-0000-0000-000058000000}"/>
    <cellStyle name="Comma [0] 3 9 2" xfId="602" xr:uid="{00000000-0005-0000-0000-000059000000}"/>
    <cellStyle name="Comma [0] 4" xfId="59" xr:uid="{00000000-0005-0000-0000-00005A000000}"/>
    <cellStyle name="Comma [0] 4 2" xfId="60" xr:uid="{00000000-0005-0000-0000-00005B000000}"/>
    <cellStyle name="Comma [0] 4 2 2" xfId="603" xr:uid="{00000000-0005-0000-0000-00005C000000}"/>
    <cellStyle name="Comma [0] 4 3" xfId="61" xr:uid="{00000000-0005-0000-0000-00005D000000}"/>
    <cellStyle name="Comma [0] 4 4" xfId="62" xr:uid="{00000000-0005-0000-0000-00005E000000}"/>
    <cellStyle name="Comma [0] 4 4 2" xfId="604" xr:uid="{00000000-0005-0000-0000-00005F000000}"/>
    <cellStyle name="Comma [0] 4 5" xfId="63" xr:uid="{00000000-0005-0000-0000-000060000000}"/>
    <cellStyle name="Comma [0] 4 5 2" xfId="605" xr:uid="{00000000-0005-0000-0000-000061000000}"/>
    <cellStyle name="Comma [0] 4 6" xfId="64" xr:uid="{00000000-0005-0000-0000-000062000000}"/>
    <cellStyle name="Comma [0] 4 6 2" xfId="606" xr:uid="{00000000-0005-0000-0000-000063000000}"/>
    <cellStyle name="Comma [0] 4 7" xfId="65" xr:uid="{00000000-0005-0000-0000-000064000000}"/>
    <cellStyle name="Comma [0] 4 7 2" xfId="607" xr:uid="{00000000-0005-0000-0000-000065000000}"/>
    <cellStyle name="Comma [0] 5" xfId="66" xr:uid="{00000000-0005-0000-0000-000066000000}"/>
    <cellStyle name="Comma [0] 5 2" xfId="67" xr:uid="{00000000-0005-0000-0000-000067000000}"/>
    <cellStyle name="Comma [0] 5 2 2" xfId="608" xr:uid="{00000000-0005-0000-0000-000068000000}"/>
    <cellStyle name="Comma [0] 5 3" xfId="68" xr:uid="{00000000-0005-0000-0000-000069000000}"/>
    <cellStyle name="Comma [0] 5 4" xfId="69" xr:uid="{00000000-0005-0000-0000-00006A000000}"/>
    <cellStyle name="Comma [0] 5 4 2" xfId="609" xr:uid="{00000000-0005-0000-0000-00006B000000}"/>
    <cellStyle name="Comma [0] 5 5" xfId="70" xr:uid="{00000000-0005-0000-0000-00006C000000}"/>
    <cellStyle name="Comma [0] 5 5 2" xfId="610" xr:uid="{00000000-0005-0000-0000-00006D000000}"/>
    <cellStyle name="Comma [0] 5 6" xfId="71" xr:uid="{00000000-0005-0000-0000-00006E000000}"/>
    <cellStyle name="Comma [0] 5 6 2" xfId="611" xr:uid="{00000000-0005-0000-0000-00006F000000}"/>
    <cellStyle name="Comma [0] 5 7" xfId="72" xr:uid="{00000000-0005-0000-0000-000070000000}"/>
    <cellStyle name="Comma [0] 5 7 2" xfId="612" xr:uid="{00000000-0005-0000-0000-000071000000}"/>
    <cellStyle name="Comma [0] 6" xfId="73" xr:uid="{00000000-0005-0000-0000-000072000000}"/>
    <cellStyle name="Comma [0] 6 2" xfId="74" xr:uid="{00000000-0005-0000-0000-000073000000}"/>
    <cellStyle name="Comma [0] 6 2 2" xfId="613" xr:uid="{00000000-0005-0000-0000-000074000000}"/>
    <cellStyle name="Comma [0] 6 3" xfId="580" xr:uid="{00000000-0005-0000-0000-000075000000}"/>
    <cellStyle name="Comma 10" xfId="75" xr:uid="{00000000-0005-0000-0000-000076000000}"/>
    <cellStyle name="Comma 10 2" xfId="76" xr:uid="{00000000-0005-0000-0000-000077000000}"/>
    <cellStyle name="Comma 10 2 2" xfId="614" xr:uid="{00000000-0005-0000-0000-000078000000}"/>
    <cellStyle name="Comma 10 3" xfId="77" xr:uid="{00000000-0005-0000-0000-000079000000}"/>
    <cellStyle name="Comma 10 4" xfId="78" xr:uid="{00000000-0005-0000-0000-00007A000000}"/>
    <cellStyle name="Comma 10 4 2" xfId="615" xr:uid="{00000000-0005-0000-0000-00007B000000}"/>
    <cellStyle name="Comma 10 5" xfId="79" xr:uid="{00000000-0005-0000-0000-00007C000000}"/>
    <cellStyle name="Comma 10 5 2" xfId="616" xr:uid="{00000000-0005-0000-0000-00007D000000}"/>
    <cellStyle name="Comma 10 6" xfId="80" xr:uid="{00000000-0005-0000-0000-00007E000000}"/>
    <cellStyle name="Comma 10 6 2" xfId="617" xr:uid="{00000000-0005-0000-0000-00007F000000}"/>
    <cellStyle name="Comma 10 7" xfId="81" xr:uid="{00000000-0005-0000-0000-000080000000}"/>
    <cellStyle name="Comma 10 7 2" xfId="618" xr:uid="{00000000-0005-0000-0000-000081000000}"/>
    <cellStyle name="Comma 11" xfId="82" xr:uid="{00000000-0005-0000-0000-000082000000}"/>
    <cellStyle name="Comma 11 2" xfId="83" xr:uid="{00000000-0005-0000-0000-000083000000}"/>
    <cellStyle name="Comma 11 2 2" xfId="619" xr:uid="{00000000-0005-0000-0000-000084000000}"/>
    <cellStyle name="Comma 11 3" xfId="84" xr:uid="{00000000-0005-0000-0000-000085000000}"/>
    <cellStyle name="Comma 11 4" xfId="85" xr:uid="{00000000-0005-0000-0000-000086000000}"/>
    <cellStyle name="Comma 11 4 2" xfId="620" xr:uid="{00000000-0005-0000-0000-000087000000}"/>
    <cellStyle name="Comma 11 5" xfId="86" xr:uid="{00000000-0005-0000-0000-000088000000}"/>
    <cellStyle name="Comma 11 5 2" xfId="621" xr:uid="{00000000-0005-0000-0000-000089000000}"/>
    <cellStyle name="Comma 11 6" xfId="87" xr:uid="{00000000-0005-0000-0000-00008A000000}"/>
    <cellStyle name="Comma 11 6 2" xfId="622" xr:uid="{00000000-0005-0000-0000-00008B000000}"/>
    <cellStyle name="Comma 11 7" xfId="88" xr:uid="{00000000-0005-0000-0000-00008C000000}"/>
    <cellStyle name="Comma 11 7 2" xfId="623" xr:uid="{00000000-0005-0000-0000-00008D000000}"/>
    <cellStyle name="Comma 12" xfId="89" xr:uid="{00000000-0005-0000-0000-00008E000000}"/>
    <cellStyle name="Comma 12 2" xfId="90" xr:uid="{00000000-0005-0000-0000-00008F000000}"/>
    <cellStyle name="Comma 12 2 2" xfId="624" xr:uid="{00000000-0005-0000-0000-000090000000}"/>
    <cellStyle name="Comma 12 3" xfId="91" xr:uid="{00000000-0005-0000-0000-000091000000}"/>
    <cellStyle name="Comma 12 4" xfId="92" xr:uid="{00000000-0005-0000-0000-000092000000}"/>
    <cellStyle name="Comma 12 4 2" xfId="625" xr:uid="{00000000-0005-0000-0000-000093000000}"/>
    <cellStyle name="Comma 12 5" xfId="93" xr:uid="{00000000-0005-0000-0000-000094000000}"/>
    <cellStyle name="Comma 12 5 2" xfId="626" xr:uid="{00000000-0005-0000-0000-000095000000}"/>
    <cellStyle name="Comma 12 6" xfId="94" xr:uid="{00000000-0005-0000-0000-000096000000}"/>
    <cellStyle name="Comma 12 6 2" xfId="627" xr:uid="{00000000-0005-0000-0000-000097000000}"/>
    <cellStyle name="Comma 12 7" xfId="95" xr:uid="{00000000-0005-0000-0000-000098000000}"/>
    <cellStyle name="Comma 12 7 2" xfId="628" xr:uid="{00000000-0005-0000-0000-000099000000}"/>
    <cellStyle name="Comma 13" xfId="96" xr:uid="{00000000-0005-0000-0000-00009A000000}"/>
    <cellStyle name="Comma 13 2" xfId="97" xr:uid="{00000000-0005-0000-0000-00009B000000}"/>
    <cellStyle name="Comma 13 2 2" xfId="629" xr:uid="{00000000-0005-0000-0000-00009C000000}"/>
    <cellStyle name="Comma 13 3" xfId="98" xr:uid="{00000000-0005-0000-0000-00009D000000}"/>
    <cellStyle name="Comma 13 4" xfId="99" xr:uid="{00000000-0005-0000-0000-00009E000000}"/>
    <cellStyle name="Comma 13 4 2" xfId="630" xr:uid="{00000000-0005-0000-0000-00009F000000}"/>
    <cellStyle name="Comma 13 5" xfId="100" xr:uid="{00000000-0005-0000-0000-0000A0000000}"/>
    <cellStyle name="Comma 13 5 2" xfId="631" xr:uid="{00000000-0005-0000-0000-0000A1000000}"/>
    <cellStyle name="Comma 13 6" xfId="101" xr:uid="{00000000-0005-0000-0000-0000A2000000}"/>
    <cellStyle name="Comma 13 6 2" xfId="632" xr:uid="{00000000-0005-0000-0000-0000A3000000}"/>
    <cellStyle name="Comma 13 7" xfId="102" xr:uid="{00000000-0005-0000-0000-0000A4000000}"/>
    <cellStyle name="Comma 13 7 2" xfId="633" xr:uid="{00000000-0005-0000-0000-0000A5000000}"/>
    <cellStyle name="Comma 14" xfId="103" xr:uid="{00000000-0005-0000-0000-0000A6000000}"/>
    <cellStyle name="Comma 14 2" xfId="104" xr:uid="{00000000-0005-0000-0000-0000A7000000}"/>
    <cellStyle name="Comma 14 2 2" xfId="634" xr:uid="{00000000-0005-0000-0000-0000A8000000}"/>
    <cellStyle name="Comma 14 3" xfId="105" xr:uid="{00000000-0005-0000-0000-0000A9000000}"/>
    <cellStyle name="Comma 14 4" xfId="106" xr:uid="{00000000-0005-0000-0000-0000AA000000}"/>
    <cellStyle name="Comma 14 4 2" xfId="635" xr:uid="{00000000-0005-0000-0000-0000AB000000}"/>
    <cellStyle name="Comma 14 5" xfId="107" xr:uid="{00000000-0005-0000-0000-0000AC000000}"/>
    <cellStyle name="Comma 14 5 2" xfId="636" xr:uid="{00000000-0005-0000-0000-0000AD000000}"/>
    <cellStyle name="Comma 14 6" xfId="108" xr:uid="{00000000-0005-0000-0000-0000AE000000}"/>
    <cellStyle name="Comma 14 6 2" xfId="637" xr:uid="{00000000-0005-0000-0000-0000AF000000}"/>
    <cellStyle name="Comma 14 7" xfId="109" xr:uid="{00000000-0005-0000-0000-0000B0000000}"/>
    <cellStyle name="Comma 14 7 2" xfId="638" xr:uid="{00000000-0005-0000-0000-0000B1000000}"/>
    <cellStyle name="Comma 15" xfId="110" xr:uid="{00000000-0005-0000-0000-0000B2000000}"/>
    <cellStyle name="Comma 15 2" xfId="111" xr:uid="{00000000-0005-0000-0000-0000B3000000}"/>
    <cellStyle name="Comma 15 2 2" xfId="639" xr:uid="{00000000-0005-0000-0000-0000B4000000}"/>
    <cellStyle name="Comma 15 3" xfId="112" xr:uid="{00000000-0005-0000-0000-0000B5000000}"/>
    <cellStyle name="Comma 15 4" xfId="113" xr:uid="{00000000-0005-0000-0000-0000B6000000}"/>
    <cellStyle name="Comma 15 4 2" xfId="640" xr:uid="{00000000-0005-0000-0000-0000B7000000}"/>
    <cellStyle name="Comma 15 5" xfId="114" xr:uid="{00000000-0005-0000-0000-0000B8000000}"/>
    <cellStyle name="Comma 15 5 2" xfId="641" xr:uid="{00000000-0005-0000-0000-0000B9000000}"/>
    <cellStyle name="Comma 15 6" xfId="115" xr:uid="{00000000-0005-0000-0000-0000BA000000}"/>
    <cellStyle name="Comma 15 6 2" xfId="642" xr:uid="{00000000-0005-0000-0000-0000BB000000}"/>
    <cellStyle name="Comma 15 7" xfId="116" xr:uid="{00000000-0005-0000-0000-0000BC000000}"/>
    <cellStyle name="Comma 15 7 2" xfId="643" xr:uid="{00000000-0005-0000-0000-0000BD000000}"/>
    <cellStyle name="Comma 16" xfId="117" xr:uid="{00000000-0005-0000-0000-0000BE000000}"/>
    <cellStyle name="Comma 16 2" xfId="118" xr:uid="{00000000-0005-0000-0000-0000BF000000}"/>
    <cellStyle name="Comma 16 2 2" xfId="644" xr:uid="{00000000-0005-0000-0000-0000C0000000}"/>
    <cellStyle name="Comma 16 3" xfId="119" xr:uid="{00000000-0005-0000-0000-0000C1000000}"/>
    <cellStyle name="Comma 16 4" xfId="120" xr:uid="{00000000-0005-0000-0000-0000C2000000}"/>
    <cellStyle name="Comma 16 4 2" xfId="645" xr:uid="{00000000-0005-0000-0000-0000C3000000}"/>
    <cellStyle name="Comma 16 5" xfId="121" xr:uid="{00000000-0005-0000-0000-0000C4000000}"/>
    <cellStyle name="Comma 16 5 2" xfId="646" xr:uid="{00000000-0005-0000-0000-0000C5000000}"/>
    <cellStyle name="Comma 16 6" xfId="122" xr:uid="{00000000-0005-0000-0000-0000C6000000}"/>
    <cellStyle name="Comma 16 6 2" xfId="647" xr:uid="{00000000-0005-0000-0000-0000C7000000}"/>
    <cellStyle name="Comma 16 7" xfId="123" xr:uid="{00000000-0005-0000-0000-0000C8000000}"/>
    <cellStyle name="Comma 16 7 2" xfId="648" xr:uid="{00000000-0005-0000-0000-0000C9000000}"/>
    <cellStyle name="Comma 17" xfId="124" xr:uid="{00000000-0005-0000-0000-0000CA000000}"/>
    <cellStyle name="Comma 17 2" xfId="125" xr:uid="{00000000-0005-0000-0000-0000CB000000}"/>
    <cellStyle name="Comma 17 2 2" xfId="649" xr:uid="{00000000-0005-0000-0000-0000CC000000}"/>
    <cellStyle name="Comma 17 3" xfId="579" xr:uid="{00000000-0005-0000-0000-0000CD000000}"/>
    <cellStyle name="Comma 18" xfId="126" xr:uid="{00000000-0005-0000-0000-0000CE000000}"/>
    <cellStyle name="Comma 18 2" xfId="127" xr:uid="{00000000-0005-0000-0000-0000CF000000}"/>
    <cellStyle name="Comma 18 2 2" xfId="650" xr:uid="{00000000-0005-0000-0000-0000D0000000}"/>
    <cellStyle name="Comma 18 3" xfId="578" xr:uid="{00000000-0005-0000-0000-0000D1000000}"/>
    <cellStyle name="Comma 19" xfId="128" xr:uid="{00000000-0005-0000-0000-0000D2000000}"/>
    <cellStyle name="Comma 19 2" xfId="129" xr:uid="{00000000-0005-0000-0000-0000D3000000}"/>
    <cellStyle name="Comma 19 2 2" xfId="651" xr:uid="{00000000-0005-0000-0000-0000D4000000}"/>
    <cellStyle name="Comma 19 3" xfId="577" xr:uid="{00000000-0005-0000-0000-0000D5000000}"/>
    <cellStyle name="Comma 2" xfId="130" xr:uid="{00000000-0005-0000-0000-0000D6000000}"/>
    <cellStyle name="Comma 2 2" xfId="131" xr:uid="{00000000-0005-0000-0000-0000D7000000}"/>
    <cellStyle name="Comma 2 2 2" xfId="132" xr:uid="{00000000-0005-0000-0000-0000D8000000}"/>
    <cellStyle name="Comma 2 2 2 2" xfId="133" xr:uid="{00000000-0005-0000-0000-0000D9000000}"/>
    <cellStyle name="Comma 2 2 2 2 2" xfId="652" xr:uid="{00000000-0005-0000-0000-0000DA000000}"/>
    <cellStyle name="Comma 2 2 2 3" xfId="134" xr:uid="{00000000-0005-0000-0000-0000DB000000}"/>
    <cellStyle name="Comma 2 2 2 4" xfId="135" xr:uid="{00000000-0005-0000-0000-0000DC000000}"/>
    <cellStyle name="Comma 2 2 2 4 2" xfId="653" xr:uid="{00000000-0005-0000-0000-0000DD000000}"/>
    <cellStyle name="Comma 2 2 2 5" xfId="136" xr:uid="{00000000-0005-0000-0000-0000DE000000}"/>
    <cellStyle name="Comma 2 2 2 5 2" xfId="654" xr:uid="{00000000-0005-0000-0000-0000DF000000}"/>
    <cellStyle name="Comma 2 2 2 6" xfId="137" xr:uid="{00000000-0005-0000-0000-0000E0000000}"/>
    <cellStyle name="Comma 2 2 2 6 2" xfId="655" xr:uid="{00000000-0005-0000-0000-0000E1000000}"/>
    <cellStyle name="Comma 2 2 2 7" xfId="138" xr:uid="{00000000-0005-0000-0000-0000E2000000}"/>
    <cellStyle name="Comma 2 2 2 7 2" xfId="656" xr:uid="{00000000-0005-0000-0000-0000E3000000}"/>
    <cellStyle name="Comma 2 2 3" xfId="139" xr:uid="{00000000-0005-0000-0000-0000E4000000}"/>
    <cellStyle name="Comma 2 2 4" xfId="140" xr:uid="{00000000-0005-0000-0000-0000E5000000}"/>
    <cellStyle name="Comma 2 2 4 2" xfId="657" xr:uid="{00000000-0005-0000-0000-0000E6000000}"/>
    <cellStyle name="Comma 2 2 5" xfId="141" xr:uid="{00000000-0005-0000-0000-0000E7000000}"/>
    <cellStyle name="Comma 2 2 6" xfId="142" xr:uid="{00000000-0005-0000-0000-0000E8000000}"/>
    <cellStyle name="Comma 2 2 6 2" xfId="658" xr:uid="{00000000-0005-0000-0000-0000E9000000}"/>
    <cellStyle name="Comma 2 2 7" xfId="143" xr:uid="{00000000-0005-0000-0000-0000EA000000}"/>
    <cellStyle name="Comma 2 2 7 2" xfId="659" xr:uid="{00000000-0005-0000-0000-0000EB000000}"/>
    <cellStyle name="Comma 2 2 8" xfId="144" xr:uid="{00000000-0005-0000-0000-0000EC000000}"/>
    <cellStyle name="Comma 2 2 8 2" xfId="660" xr:uid="{00000000-0005-0000-0000-0000ED000000}"/>
    <cellStyle name="Comma 2 2 9" xfId="145" xr:uid="{00000000-0005-0000-0000-0000EE000000}"/>
    <cellStyle name="Comma 2 2 9 2" xfId="661" xr:uid="{00000000-0005-0000-0000-0000EF000000}"/>
    <cellStyle name="Comma 2 3" xfId="146" xr:uid="{00000000-0005-0000-0000-0000F0000000}"/>
    <cellStyle name="Comma 2 3 2" xfId="147" xr:uid="{00000000-0005-0000-0000-0000F1000000}"/>
    <cellStyle name="Comma 2 3 2 2" xfId="148" xr:uid="{00000000-0005-0000-0000-0000F2000000}"/>
    <cellStyle name="Comma 2 3 2 2 2" xfId="662" xr:uid="{00000000-0005-0000-0000-0000F3000000}"/>
    <cellStyle name="Comma 2 3 2 3" xfId="149" xr:uid="{00000000-0005-0000-0000-0000F4000000}"/>
    <cellStyle name="Comma 2 3 2 4" xfId="150" xr:uid="{00000000-0005-0000-0000-0000F5000000}"/>
    <cellStyle name="Comma 2 3 2 4 2" xfId="663" xr:uid="{00000000-0005-0000-0000-0000F6000000}"/>
    <cellStyle name="Comma 2 3 2 5" xfId="151" xr:uid="{00000000-0005-0000-0000-0000F7000000}"/>
    <cellStyle name="Comma 2 3 2 5 2" xfId="664" xr:uid="{00000000-0005-0000-0000-0000F8000000}"/>
    <cellStyle name="Comma 2 3 2 6" xfId="152" xr:uid="{00000000-0005-0000-0000-0000F9000000}"/>
    <cellStyle name="Comma 2 3 2 6 2" xfId="665" xr:uid="{00000000-0005-0000-0000-0000FA000000}"/>
    <cellStyle name="Comma 2 3 2 7" xfId="153" xr:uid="{00000000-0005-0000-0000-0000FB000000}"/>
    <cellStyle name="Comma 2 3 2 7 2" xfId="666" xr:uid="{00000000-0005-0000-0000-0000FC000000}"/>
    <cellStyle name="Comma 2 3 3" xfId="154" xr:uid="{00000000-0005-0000-0000-0000FD000000}"/>
    <cellStyle name="Comma 2 3 4" xfId="155" xr:uid="{00000000-0005-0000-0000-0000FE000000}"/>
    <cellStyle name="Comma 2 3 4 2" xfId="667" xr:uid="{00000000-0005-0000-0000-0000FF000000}"/>
    <cellStyle name="Comma 2 3 5" xfId="156" xr:uid="{00000000-0005-0000-0000-000000010000}"/>
    <cellStyle name="Comma 2 3 6" xfId="157" xr:uid="{00000000-0005-0000-0000-000001010000}"/>
    <cellStyle name="Comma 2 3 6 2" xfId="668" xr:uid="{00000000-0005-0000-0000-000002010000}"/>
    <cellStyle name="Comma 2 3 7" xfId="158" xr:uid="{00000000-0005-0000-0000-000003010000}"/>
    <cellStyle name="Comma 2 3 7 2" xfId="669" xr:uid="{00000000-0005-0000-0000-000004010000}"/>
    <cellStyle name="Comma 2 3 8" xfId="159" xr:uid="{00000000-0005-0000-0000-000005010000}"/>
    <cellStyle name="Comma 2 3 8 2" xfId="670" xr:uid="{00000000-0005-0000-0000-000006010000}"/>
    <cellStyle name="Comma 2 3 9" xfId="160" xr:uid="{00000000-0005-0000-0000-000007010000}"/>
    <cellStyle name="Comma 2 3 9 2" xfId="671" xr:uid="{00000000-0005-0000-0000-000008010000}"/>
    <cellStyle name="Comma 2 4" xfId="161" xr:uid="{00000000-0005-0000-0000-000009010000}"/>
    <cellStyle name="Comma 2 5" xfId="162" xr:uid="{00000000-0005-0000-0000-00000A010000}"/>
    <cellStyle name="Comma 2 5 2" xfId="163" xr:uid="{00000000-0005-0000-0000-00000B010000}"/>
    <cellStyle name="Comma 2 5 2 2" xfId="672" xr:uid="{00000000-0005-0000-0000-00000C010000}"/>
    <cellStyle name="Comma 2 5 3" xfId="164" xr:uid="{00000000-0005-0000-0000-00000D010000}"/>
    <cellStyle name="Comma 2 5 4" xfId="165" xr:uid="{00000000-0005-0000-0000-00000E010000}"/>
    <cellStyle name="Comma 2 5 4 2" xfId="673" xr:uid="{00000000-0005-0000-0000-00000F010000}"/>
    <cellStyle name="Comma 2 5 5" xfId="166" xr:uid="{00000000-0005-0000-0000-000010010000}"/>
    <cellStyle name="Comma 2 5 5 2" xfId="674" xr:uid="{00000000-0005-0000-0000-000011010000}"/>
    <cellStyle name="Comma 2 5 6" xfId="167" xr:uid="{00000000-0005-0000-0000-000012010000}"/>
    <cellStyle name="Comma 2 5 6 2" xfId="675" xr:uid="{00000000-0005-0000-0000-000013010000}"/>
    <cellStyle name="Comma 2 5 7" xfId="168" xr:uid="{00000000-0005-0000-0000-000014010000}"/>
    <cellStyle name="Comma 2 5 7 2" xfId="676" xr:uid="{00000000-0005-0000-0000-000015010000}"/>
    <cellStyle name="Comma 2 6" xfId="169" xr:uid="{00000000-0005-0000-0000-000016010000}"/>
    <cellStyle name="Comma 2 6 2" xfId="170" xr:uid="{00000000-0005-0000-0000-000017010000}"/>
    <cellStyle name="Comma 2 6 2 2" xfId="677" xr:uid="{00000000-0005-0000-0000-000018010000}"/>
    <cellStyle name="Comma 2 6 3" xfId="171" xr:uid="{00000000-0005-0000-0000-000019010000}"/>
    <cellStyle name="Comma 2 6 4" xfId="172" xr:uid="{00000000-0005-0000-0000-00001A010000}"/>
    <cellStyle name="Comma 2 6 4 2" xfId="678" xr:uid="{00000000-0005-0000-0000-00001B010000}"/>
    <cellStyle name="Comma 2 6 5" xfId="173" xr:uid="{00000000-0005-0000-0000-00001C010000}"/>
    <cellStyle name="Comma 2 6 5 2" xfId="679" xr:uid="{00000000-0005-0000-0000-00001D010000}"/>
    <cellStyle name="Comma 2 6 6" xfId="174" xr:uid="{00000000-0005-0000-0000-00001E010000}"/>
    <cellStyle name="Comma 2 6 6 2" xfId="680" xr:uid="{00000000-0005-0000-0000-00001F010000}"/>
    <cellStyle name="Comma 2 6 7" xfId="175" xr:uid="{00000000-0005-0000-0000-000020010000}"/>
    <cellStyle name="Comma 2 6 7 2" xfId="681" xr:uid="{00000000-0005-0000-0000-000021010000}"/>
    <cellStyle name="Comma 2 7" xfId="176" xr:uid="{00000000-0005-0000-0000-000022010000}"/>
    <cellStyle name="Comma 2 7 2" xfId="177" xr:uid="{00000000-0005-0000-0000-000023010000}"/>
    <cellStyle name="Comma 2 7 2 2" xfId="682" xr:uid="{00000000-0005-0000-0000-000024010000}"/>
    <cellStyle name="Comma 2 7 3" xfId="576" xr:uid="{00000000-0005-0000-0000-000025010000}"/>
    <cellStyle name="Comma 2 8" xfId="911" xr:uid="{00000000-0005-0000-0000-000026010000}"/>
    <cellStyle name="Comma 20" xfId="178" xr:uid="{00000000-0005-0000-0000-000027010000}"/>
    <cellStyle name="Comma 20 2" xfId="575" xr:uid="{00000000-0005-0000-0000-000028010000}"/>
    <cellStyle name="Comma 20 3" xfId="683" xr:uid="{00000000-0005-0000-0000-000029010000}"/>
    <cellStyle name="Comma 21" xfId="179" xr:uid="{00000000-0005-0000-0000-00002A010000}"/>
    <cellStyle name="Comma 21 2" xfId="574" xr:uid="{00000000-0005-0000-0000-00002B010000}"/>
    <cellStyle name="Comma 21 3" xfId="684" xr:uid="{00000000-0005-0000-0000-00002C010000}"/>
    <cellStyle name="Comma 22" xfId="180" xr:uid="{00000000-0005-0000-0000-00002D010000}"/>
    <cellStyle name="Comma 22 2" xfId="573" xr:uid="{00000000-0005-0000-0000-00002E010000}"/>
    <cellStyle name="Comma 22 3" xfId="685" xr:uid="{00000000-0005-0000-0000-00002F010000}"/>
    <cellStyle name="Comma 23" xfId="582" xr:uid="{00000000-0005-0000-0000-000030010000}"/>
    <cellStyle name="Comma 24" xfId="889" xr:uid="{00000000-0005-0000-0000-000031010000}"/>
    <cellStyle name="Comma 25" xfId="897" xr:uid="{00000000-0005-0000-0000-000032010000}"/>
    <cellStyle name="Comma 26" xfId="887" xr:uid="{00000000-0005-0000-0000-000033010000}"/>
    <cellStyle name="Comma 27" xfId="896" xr:uid="{00000000-0005-0000-0000-000034010000}"/>
    <cellStyle name="Comma 28" xfId="882" xr:uid="{00000000-0005-0000-0000-000035010000}"/>
    <cellStyle name="Comma 29" xfId="912" xr:uid="{00000000-0005-0000-0000-000036010000}"/>
    <cellStyle name="Comma 3" xfId="181" xr:uid="{00000000-0005-0000-0000-000037010000}"/>
    <cellStyle name="Comma 3 2" xfId="182" xr:uid="{00000000-0005-0000-0000-000038010000}"/>
    <cellStyle name="Comma 3 2 2" xfId="183" xr:uid="{00000000-0005-0000-0000-000039010000}"/>
    <cellStyle name="Comma 3 2 2 2" xfId="686" xr:uid="{00000000-0005-0000-0000-00003A010000}"/>
    <cellStyle name="Comma 3 2 3" xfId="184" xr:uid="{00000000-0005-0000-0000-00003B010000}"/>
    <cellStyle name="Comma 3 2 4" xfId="185" xr:uid="{00000000-0005-0000-0000-00003C010000}"/>
    <cellStyle name="Comma 3 2 4 2" xfId="687" xr:uid="{00000000-0005-0000-0000-00003D010000}"/>
    <cellStyle name="Comma 3 2 5" xfId="186" xr:uid="{00000000-0005-0000-0000-00003E010000}"/>
    <cellStyle name="Comma 3 2 5 2" xfId="688" xr:uid="{00000000-0005-0000-0000-00003F010000}"/>
    <cellStyle name="Comma 3 2 6" xfId="187" xr:uid="{00000000-0005-0000-0000-000040010000}"/>
    <cellStyle name="Comma 3 2 6 2" xfId="689" xr:uid="{00000000-0005-0000-0000-000041010000}"/>
    <cellStyle name="Comma 3 2 7" xfId="188" xr:uid="{00000000-0005-0000-0000-000042010000}"/>
    <cellStyle name="Comma 3 2 7 2" xfId="690" xr:uid="{00000000-0005-0000-0000-000043010000}"/>
    <cellStyle name="Comma 3 3" xfId="189" xr:uid="{00000000-0005-0000-0000-000044010000}"/>
    <cellStyle name="Comma 3 4" xfId="190" xr:uid="{00000000-0005-0000-0000-000045010000}"/>
    <cellStyle name="Comma 3 4 2" xfId="691" xr:uid="{00000000-0005-0000-0000-000046010000}"/>
    <cellStyle name="Comma 3 5" xfId="191" xr:uid="{00000000-0005-0000-0000-000047010000}"/>
    <cellStyle name="Comma 3 6" xfId="192" xr:uid="{00000000-0005-0000-0000-000048010000}"/>
    <cellStyle name="Comma 3 6 2" xfId="692" xr:uid="{00000000-0005-0000-0000-000049010000}"/>
    <cellStyle name="Comma 3 7" xfId="193" xr:uid="{00000000-0005-0000-0000-00004A010000}"/>
    <cellStyle name="Comma 3 7 2" xfId="693" xr:uid="{00000000-0005-0000-0000-00004B010000}"/>
    <cellStyle name="Comma 3 8" xfId="194" xr:uid="{00000000-0005-0000-0000-00004C010000}"/>
    <cellStyle name="Comma 3 8 2" xfId="694" xr:uid="{00000000-0005-0000-0000-00004D010000}"/>
    <cellStyle name="Comma 3 9" xfId="195" xr:uid="{00000000-0005-0000-0000-00004E010000}"/>
    <cellStyle name="Comma 3 9 2" xfId="695" xr:uid="{00000000-0005-0000-0000-00004F010000}"/>
    <cellStyle name="Comma 30" xfId="913" xr:uid="{00000000-0005-0000-0000-000050010000}"/>
    <cellStyle name="Comma 4" xfId="196" xr:uid="{00000000-0005-0000-0000-000051010000}"/>
    <cellStyle name="Comma 4 2" xfId="197" xr:uid="{00000000-0005-0000-0000-000052010000}"/>
    <cellStyle name="Comma 4 2 2" xfId="198" xr:uid="{00000000-0005-0000-0000-000053010000}"/>
    <cellStyle name="Comma 4 2 2 2" xfId="696" xr:uid="{00000000-0005-0000-0000-000054010000}"/>
    <cellStyle name="Comma 4 2 3" xfId="199" xr:uid="{00000000-0005-0000-0000-000055010000}"/>
    <cellStyle name="Comma 4 2 4" xfId="200" xr:uid="{00000000-0005-0000-0000-000056010000}"/>
    <cellStyle name="Comma 4 2 4 2" xfId="697" xr:uid="{00000000-0005-0000-0000-000057010000}"/>
    <cellStyle name="Comma 4 2 5" xfId="201" xr:uid="{00000000-0005-0000-0000-000058010000}"/>
    <cellStyle name="Comma 4 2 5 2" xfId="698" xr:uid="{00000000-0005-0000-0000-000059010000}"/>
    <cellStyle name="Comma 4 2 6" xfId="202" xr:uid="{00000000-0005-0000-0000-00005A010000}"/>
    <cellStyle name="Comma 4 2 6 2" xfId="699" xr:uid="{00000000-0005-0000-0000-00005B010000}"/>
    <cellStyle name="Comma 4 2 7" xfId="203" xr:uid="{00000000-0005-0000-0000-00005C010000}"/>
    <cellStyle name="Comma 4 2 7 2" xfId="700" xr:uid="{00000000-0005-0000-0000-00005D010000}"/>
    <cellStyle name="Comma 4 3" xfId="204" xr:uid="{00000000-0005-0000-0000-00005E010000}"/>
    <cellStyle name="Comma 4 4" xfId="205" xr:uid="{00000000-0005-0000-0000-00005F010000}"/>
    <cellStyle name="Comma 4 4 2" xfId="701" xr:uid="{00000000-0005-0000-0000-000060010000}"/>
    <cellStyle name="Comma 4 5" xfId="206" xr:uid="{00000000-0005-0000-0000-000061010000}"/>
    <cellStyle name="Comma 4 6" xfId="207" xr:uid="{00000000-0005-0000-0000-000062010000}"/>
    <cellStyle name="Comma 4 6 2" xfId="702" xr:uid="{00000000-0005-0000-0000-000063010000}"/>
    <cellStyle name="Comma 4 7" xfId="208" xr:uid="{00000000-0005-0000-0000-000064010000}"/>
    <cellStyle name="Comma 4 7 2" xfId="703" xr:uid="{00000000-0005-0000-0000-000065010000}"/>
    <cellStyle name="Comma 4 8" xfId="209" xr:uid="{00000000-0005-0000-0000-000066010000}"/>
    <cellStyle name="Comma 4 8 2" xfId="704" xr:uid="{00000000-0005-0000-0000-000067010000}"/>
    <cellStyle name="Comma 4 9" xfId="210" xr:uid="{00000000-0005-0000-0000-000068010000}"/>
    <cellStyle name="Comma 4 9 2" xfId="705" xr:uid="{00000000-0005-0000-0000-000069010000}"/>
    <cellStyle name="Comma 5" xfId="211" xr:uid="{00000000-0005-0000-0000-00006A010000}"/>
    <cellStyle name="Comma 6" xfId="212" xr:uid="{00000000-0005-0000-0000-00006B010000}"/>
    <cellStyle name="Comma 7" xfId="213" xr:uid="{00000000-0005-0000-0000-00006C010000}"/>
    <cellStyle name="Comma 7 2" xfId="214" xr:uid="{00000000-0005-0000-0000-00006D010000}"/>
    <cellStyle name="Comma 7 2 2" xfId="706" xr:uid="{00000000-0005-0000-0000-00006E010000}"/>
    <cellStyle name="Comma 7 3" xfId="215" xr:uid="{00000000-0005-0000-0000-00006F010000}"/>
    <cellStyle name="Comma 7 4" xfId="216" xr:uid="{00000000-0005-0000-0000-000070010000}"/>
    <cellStyle name="Comma 7 4 2" xfId="707" xr:uid="{00000000-0005-0000-0000-000071010000}"/>
    <cellStyle name="Comma 7 5" xfId="217" xr:uid="{00000000-0005-0000-0000-000072010000}"/>
    <cellStyle name="Comma 7 5 2" xfId="708" xr:uid="{00000000-0005-0000-0000-000073010000}"/>
    <cellStyle name="Comma 7 6" xfId="218" xr:uid="{00000000-0005-0000-0000-000074010000}"/>
    <cellStyle name="Comma 7 6 2" xfId="709" xr:uid="{00000000-0005-0000-0000-000075010000}"/>
    <cellStyle name="Comma 7 7" xfId="219" xr:uid="{00000000-0005-0000-0000-000076010000}"/>
    <cellStyle name="Comma 7 7 2" xfId="710" xr:uid="{00000000-0005-0000-0000-000077010000}"/>
    <cellStyle name="Comma 8" xfId="220" xr:uid="{00000000-0005-0000-0000-000078010000}"/>
    <cellStyle name="Comma 8 2" xfId="221" xr:uid="{00000000-0005-0000-0000-000079010000}"/>
    <cellStyle name="Comma 8 2 2" xfId="711" xr:uid="{00000000-0005-0000-0000-00007A010000}"/>
    <cellStyle name="Comma 8 3" xfId="222" xr:uid="{00000000-0005-0000-0000-00007B010000}"/>
    <cellStyle name="Comma 8 4" xfId="223" xr:uid="{00000000-0005-0000-0000-00007C010000}"/>
    <cellStyle name="Comma 8 4 2" xfId="712" xr:uid="{00000000-0005-0000-0000-00007D010000}"/>
    <cellStyle name="Comma 8 5" xfId="224" xr:uid="{00000000-0005-0000-0000-00007E010000}"/>
    <cellStyle name="Comma 8 5 2" xfId="713" xr:uid="{00000000-0005-0000-0000-00007F010000}"/>
    <cellStyle name="Comma 8 6" xfId="225" xr:uid="{00000000-0005-0000-0000-000080010000}"/>
    <cellStyle name="Comma 8 6 2" xfId="714" xr:uid="{00000000-0005-0000-0000-000081010000}"/>
    <cellStyle name="Comma 8 7" xfId="226" xr:uid="{00000000-0005-0000-0000-000082010000}"/>
    <cellStyle name="Comma 8 7 2" xfId="715" xr:uid="{00000000-0005-0000-0000-000083010000}"/>
    <cellStyle name="Comma 9" xfId="227" xr:uid="{00000000-0005-0000-0000-000084010000}"/>
    <cellStyle name="Comma 9 2" xfId="228" xr:uid="{00000000-0005-0000-0000-000085010000}"/>
    <cellStyle name="Comma 9 2 2" xfId="716" xr:uid="{00000000-0005-0000-0000-000086010000}"/>
    <cellStyle name="Comma 9 3" xfId="229" xr:uid="{00000000-0005-0000-0000-000087010000}"/>
    <cellStyle name="Comma 9 4" xfId="230" xr:uid="{00000000-0005-0000-0000-000088010000}"/>
    <cellStyle name="Comma 9 4 2" xfId="717" xr:uid="{00000000-0005-0000-0000-000089010000}"/>
    <cellStyle name="Comma 9 5" xfId="231" xr:uid="{00000000-0005-0000-0000-00008A010000}"/>
    <cellStyle name="Comma 9 5 2" xfId="718" xr:uid="{00000000-0005-0000-0000-00008B010000}"/>
    <cellStyle name="Comma 9 6" xfId="232" xr:uid="{00000000-0005-0000-0000-00008C010000}"/>
    <cellStyle name="Comma 9 6 2" xfId="719" xr:uid="{00000000-0005-0000-0000-00008D010000}"/>
    <cellStyle name="Comma 9 7" xfId="233" xr:uid="{00000000-0005-0000-0000-00008E010000}"/>
    <cellStyle name="Comma 9 7 2" xfId="720" xr:uid="{00000000-0005-0000-0000-00008F010000}"/>
    <cellStyle name="Comma_2006 SEFA Master" xfId="234" xr:uid="{00000000-0005-0000-0000-000090010000}"/>
    <cellStyle name="Currency" xfId="926" builtinId="4"/>
    <cellStyle name="Currency 2" xfId="235" xr:uid="{00000000-0005-0000-0000-000091010000}"/>
    <cellStyle name="Currency 2 2" xfId="236" xr:uid="{00000000-0005-0000-0000-000092010000}"/>
    <cellStyle name="Currency 2 2 2" xfId="237" xr:uid="{00000000-0005-0000-0000-000093010000}"/>
    <cellStyle name="Currency 2 2 2 2" xfId="721" xr:uid="{00000000-0005-0000-0000-000094010000}"/>
    <cellStyle name="Currency 2 2 3" xfId="238" xr:uid="{00000000-0005-0000-0000-000095010000}"/>
    <cellStyle name="Currency 2 2 4" xfId="239" xr:uid="{00000000-0005-0000-0000-000096010000}"/>
    <cellStyle name="Currency 2 2 4 2" xfId="722" xr:uid="{00000000-0005-0000-0000-000097010000}"/>
    <cellStyle name="Currency 2 2 5" xfId="240" xr:uid="{00000000-0005-0000-0000-000098010000}"/>
    <cellStyle name="Currency 2 2 5 2" xfId="723" xr:uid="{00000000-0005-0000-0000-000099010000}"/>
    <cellStyle name="Currency 2 2 6" xfId="241" xr:uid="{00000000-0005-0000-0000-00009A010000}"/>
    <cellStyle name="Currency 2 2 6 2" xfId="724" xr:uid="{00000000-0005-0000-0000-00009B010000}"/>
    <cellStyle name="Currency 2 2 7" xfId="242" xr:uid="{00000000-0005-0000-0000-00009C010000}"/>
    <cellStyle name="Currency 2 2 7 2" xfId="725" xr:uid="{00000000-0005-0000-0000-00009D010000}"/>
    <cellStyle name="Currency 2 3" xfId="243" xr:uid="{00000000-0005-0000-0000-00009E010000}"/>
    <cellStyle name="Currency 2 4" xfId="244" xr:uid="{00000000-0005-0000-0000-00009F010000}"/>
    <cellStyle name="Currency 2 4 2" xfId="726" xr:uid="{00000000-0005-0000-0000-0000A0010000}"/>
    <cellStyle name="Currency 2 5" xfId="245" xr:uid="{00000000-0005-0000-0000-0000A1010000}"/>
    <cellStyle name="Currency 2 6" xfId="246" xr:uid="{00000000-0005-0000-0000-0000A2010000}"/>
    <cellStyle name="Currency 2 6 2" xfId="727" xr:uid="{00000000-0005-0000-0000-0000A3010000}"/>
    <cellStyle name="Currency 2 7" xfId="247" xr:uid="{00000000-0005-0000-0000-0000A4010000}"/>
    <cellStyle name="Currency 2 7 2" xfId="728" xr:uid="{00000000-0005-0000-0000-0000A5010000}"/>
    <cellStyle name="Currency 2 8" xfId="248" xr:uid="{00000000-0005-0000-0000-0000A6010000}"/>
    <cellStyle name="Currency 2 8 2" xfId="729" xr:uid="{00000000-0005-0000-0000-0000A7010000}"/>
    <cellStyle name="Currency 2 9" xfId="249" xr:uid="{00000000-0005-0000-0000-0000A8010000}"/>
    <cellStyle name="Currency 2 9 2" xfId="730" xr:uid="{00000000-0005-0000-0000-0000A9010000}"/>
    <cellStyle name="Currency 3" xfId="250" xr:uid="{00000000-0005-0000-0000-0000AA010000}"/>
    <cellStyle name="Currency 3 2" xfId="251" xr:uid="{00000000-0005-0000-0000-0000AB010000}"/>
    <cellStyle name="Currency 3 3" xfId="252" xr:uid="{00000000-0005-0000-0000-0000AC010000}"/>
    <cellStyle name="Currency 3 3 2" xfId="731" xr:uid="{00000000-0005-0000-0000-0000AD010000}"/>
    <cellStyle name="Currency 3 4" xfId="253" xr:uid="{00000000-0005-0000-0000-0000AE010000}"/>
    <cellStyle name="Currency 3 5" xfId="254" xr:uid="{00000000-0005-0000-0000-0000AF010000}"/>
    <cellStyle name="Currency 3 5 2" xfId="732" xr:uid="{00000000-0005-0000-0000-0000B0010000}"/>
    <cellStyle name="Currency 3 6" xfId="255" xr:uid="{00000000-0005-0000-0000-0000B1010000}"/>
    <cellStyle name="Currency 3 6 2" xfId="733" xr:uid="{00000000-0005-0000-0000-0000B2010000}"/>
    <cellStyle name="Currency 3 7" xfId="256" xr:uid="{00000000-0005-0000-0000-0000B3010000}"/>
    <cellStyle name="Currency 3 7 2" xfId="734" xr:uid="{00000000-0005-0000-0000-0000B4010000}"/>
    <cellStyle name="Currency 3 8" xfId="257" xr:uid="{00000000-0005-0000-0000-0000B5010000}"/>
    <cellStyle name="Currency 3 8 2" xfId="735" xr:uid="{00000000-0005-0000-0000-0000B6010000}"/>
    <cellStyle name="Currency 4" xfId="258" xr:uid="{00000000-0005-0000-0000-0000B7010000}"/>
    <cellStyle name="Currency 4 2" xfId="259" xr:uid="{00000000-0005-0000-0000-0000B8010000}"/>
    <cellStyle name="Currency 4 2 2" xfId="736" xr:uid="{00000000-0005-0000-0000-0000B9010000}"/>
    <cellStyle name="Currency 4 3" xfId="572" xr:uid="{00000000-0005-0000-0000-0000BA010000}"/>
    <cellStyle name="Excel Built-in Comma [0]" xfId="260" xr:uid="{00000000-0005-0000-0000-0000BB010000}"/>
    <cellStyle name="Explanatory Text" xfId="261" builtinId="53" customBuiltin="1"/>
    <cellStyle name="Good" xfId="262" builtinId="26" customBuiltin="1"/>
    <cellStyle name="Heading 1" xfId="263" builtinId="16" customBuiltin="1"/>
    <cellStyle name="Heading 2" xfId="264" builtinId="17" customBuiltin="1"/>
    <cellStyle name="Heading 3" xfId="265" builtinId="18" customBuiltin="1"/>
    <cellStyle name="Heading 4" xfId="266" builtinId="19" customBuiltin="1"/>
    <cellStyle name="Hyperlink" xfId="917" builtinId="8"/>
    <cellStyle name="Hyperlink 2" xfId="267" xr:uid="{00000000-0005-0000-0000-0000C3010000}"/>
    <cellStyle name="Hyperlink 3" xfId="895" xr:uid="{00000000-0005-0000-0000-0000C4010000}"/>
    <cellStyle name="Hyperlink_01130_AA-F-17_Master_2009" xfId="918" xr:uid="{00000000-0005-0000-0000-0000C5010000}"/>
    <cellStyle name="Input" xfId="268" builtinId="20" customBuiltin="1"/>
    <cellStyle name="Linked Cell" xfId="269" builtinId="24" customBuiltin="1"/>
    <cellStyle name="Neutral" xfId="270" builtinId="28" customBuiltin="1"/>
    <cellStyle name="Normal" xfId="0" builtinId="0"/>
    <cellStyle name="Normal 2" xfId="271" xr:uid="{00000000-0005-0000-0000-0000CA010000}"/>
    <cellStyle name="Normal 2 2" xfId="272" xr:uid="{00000000-0005-0000-0000-0000CB010000}"/>
    <cellStyle name="Normal 2 2 2" xfId="273" xr:uid="{00000000-0005-0000-0000-0000CC010000}"/>
    <cellStyle name="Normal 2 2 2 2" xfId="274" xr:uid="{00000000-0005-0000-0000-0000CD010000}"/>
    <cellStyle name="Normal 2 2 2 3" xfId="275" xr:uid="{00000000-0005-0000-0000-0000CE010000}"/>
    <cellStyle name="Normal 2 2 2 4" xfId="276" xr:uid="{00000000-0005-0000-0000-0000CF010000}"/>
    <cellStyle name="Normal 2 2 2 5" xfId="277" xr:uid="{00000000-0005-0000-0000-0000D0010000}"/>
    <cellStyle name="Normal 2 2 2 6" xfId="278" xr:uid="{00000000-0005-0000-0000-0000D1010000}"/>
    <cellStyle name="Normal 2 2 3" xfId="279" xr:uid="{00000000-0005-0000-0000-0000D2010000}"/>
    <cellStyle name="Normal 2 2 4" xfId="280" xr:uid="{00000000-0005-0000-0000-0000D3010000}"/>
    <cellStyle name="Normal 2 2 5" xfId="281" xr:uid="{00000000-0005-0000-0000-0000D4010000}"/>
    <cellStyle name="Normal 2 2 6" xfId="282" xr:uid="{00000000-0005-0000-0000-0000D5010000}"/>
    <cellStyle name="Normal 2 2 7" xfId="283" xr:uid="{00000000-0005-0000-0000-0000D6010000}"/>
    <cellStyle name="Normal 2 2 8" xfId="284" xr:uid="{00000000-0005-0000-0000-0000D7010000}"/>
    <cellStyle name="Normal 2 3" xfId="285" xr:uid="{00000000-0005-0000-0000-0000D8010000}"/>
    <cellStyle name="Normal 2 3 2" xfId="286" xr:uid="{00000000-0005-0000-0000-0000D9010000}"/>
    <cellStyle name="Normal 2 3 2 2" xfId="287" xr:uid="{00000000-0005-0000-0000-0000DA010000}"/>
    <cellStyle name="Normal 2 3 2 3" xfId="288" xr:uid="{00000000-0005-0000-0000-0000DB010000}"/>
    <cellStyle name="Normal 2 3 2 4" xfId="289" xr:uid="{00000000-0005-0000-0000-0000DC010000}"/>
    <cellStyle name="Normal 2 3 2 5" xfId="290" xr:uid="{00000000-0005-0000-0000-0000DD010000}"/>
    <cellStyle name="Normal 2 3 2 6" xfId="291" xr:uid="{00000000-0005-0000-0000-0000DE010000}"/>
    <cellStyle name="Normal 2 3 3" xfId="292" xr:uid="{00000000-0005-0000-0000-0000DF010000}"/>
    <cellStyle name="Normal 2 3 4" xfId="293" xr:uid="{00000000-0005-0000-0000-0000E0010000}"/>
    <cellStyle name="Normal 2 3 5" xfId="294" xr:uid="{00000000-0005-0000-0000-0000E1010000}"/>
    <cellStyle name="Normal 2 3 6" xfId="295" xr:uid="{00000000-0005-0000-0000-0000E2010000}"/>
    <cellStyle name="Normal 2 3 7" xfId="296" xr:uid="{00000000-0005-0000-0000-0000E3010000}"/>
    <cellStyle name="Normal 2 3 8" xfId="297" xr:uid="{00000000-0005-0000-0000-0000E4010000}"/>
    <cellStyle name="Normal 2 4" xfId="298" xr:uid="{00000000-0005-0000-0000-0000E5010000}"/>
    <cellStyle name="Normal 2 4 2" xfId="299" xr:uid="{00000000-0005-0000-0000-0000E6010000}"/>
    <cellStyle name="Normal 2 4 2 2" xfId="300" xr:uid="{00000000-0005-0000-0000-0000E7010000}"/>
    <cellStyle name="Normal 2 4 2 3" xfId="301" xr:uid="{00000000-0005-0000-0000-0000E8010000}"/>
    <cellStyle name="Normal 2 4 2 4" xfId="302" xr:uid="{00000000-0005-0000-0000-0000E9010000}"/>
    <cellStyle name="Normal 2 4 2 5" xfId="303" xr:uid="{00000000-0005-0000-0000-0000EA010000}"/>
    <cellStyle name="Normal 2 4 2 6" xfId="304" xr:uid="{00000000-0005-0000-0000-0000EB010000}"/>
    <cellStyle name="Normal 2 4 2 7" xfId="305" xr:uid="{00000000-0005-0000-0000-0000EC010000}"/>
    <cellStyle name="Normal 2 4 3" xfId="306" xr:uid="{00000000-0005-0000-0000-0000ED010000}"/>
    <cellStyle name="Normal 2 4 4" xfId="307" xr:uid="{00000000-0005-0000-0000-0000EE010000}"/>
    <cellStyle name="Normal 2 4 5" xfId="308" xr:uid="{00000000-0005-0000-0000-0000EF010000}"/>
    <cellStyle name="Normal 2 4 6" xfId="309" xr:uid="{00000000-0005-0000-0000-0000F0010000}"/>
    <cellStyle name="Normal 2 4 7" xfId="310" xr:uid="{00000000-0005-0000-0000-0000F1010000}"/>
    <cellStyle name="Normal 2 4 8" xfId="311" xr:uid="{00000000-0005-0000-0000-0000F2010000}"/>
    <cellStyle name="Normal 2 5" xfId="312" xr:uid="{00000000-0005-0000-0000-0000F3010000}"/>
    <cellStyle name="Normal 2 6" xfId="313" xr:uid="{00000000-0005-0000-0000-0000F4010000}"/>
    <cellStyle name="Normal 2 6 2" xfId="314" xr:uid="{00000000-0005-0000-0000-0000F5010000}"/>
    <cellStyle name="Normal 2 6 3" xfId="315" xr:uid="{00000000-0005-0000-0000-0000F6010000}"/>
    <cellStyle name="Normal 2 6 4" xfId="316" xr:uid="{00000000-0005-0000-0000-0000F7010000}"/>
    <cellStyle name="Normal 2 6 5" xfId="317" xr:uid="{00000000-0005-0000-0000-0000F8010000}"/>
    <cellStyle name="Normal 2 6 6" xfId="318" xr:uid="{00000000-0005-0000-0000-0000F9010000}"/>
    <cellStyle name="Normal 2 7" xfId="319" xr:uid="{00000000-0005-0000-0000-0000FA010000}"/>
    <cellStyle name="Normal 2 7 2" xfId="571" xr:uid="{00000000-0005-0000-0000-0000FB010000}"/>
    <cellStyle name="Normal 3" xfId="320" xr:uid="{00000000-0005-0000-0000-0000FC010000}"/>
    <cellStyle name="Normal 3 2" xfId="910" xr:uid="{00000000-0005-0000-0000-0000FD010000}"/>
    <cellStyle name="Normal 4" xfId="566" xr:uid="{00000000-0005-0000-0000-0000FE010000}"/>
    <cellStyle name="Normal 5" xfId="914" xr:uid="{00000000-0005-0000-0000-0000FF010000}"/>
    <cellStyle name="Normal 6" xfId="915" xr:uid="{00000000-0005-0000-0000-000000020000}"/>
    <cellStyle name="Normal 7" xfId="916" xr:uid="{00000000-0005-0000-0000-000001020000}"/>
    <cellStyle name="Normal 8" xfId="919" xr:uid="{00000000-0005-0000-0000-000002020000}"/>
    <cellStyle name="Normal_04_sefa_form" xfId="321" xr:uid="{00000000-0005-0000-0000-000003020000}"/>
    <cellStyle name="Normal_2006 SEFA Master" xfId="322" xr:uid="{00000000-0005-0000-0000-000004020000}"/>
    <cellStyle name="Note" xfId="323" builtinId="10" customBuiltin="1"/>
    <cellStyle name="Note 2" xfId="324" xr:uid="{00000000-0005-0000-0000-000006020000}"/>
    <cellStyle name="Note 2 2" xfId="325" xr:uid="{00000000-0005-0000-0000-000007020000}"/>
    <cellStyle name="Note 2 2 2" xfId="326" xr:uid="{00000000-0005-0000-0000-000008020000}"/>
    <cellStyle name="Note 2 2 2 2" xfId="737" xr:uid="{00000000-0005-0000-0000-000009020000}"/>
    <cellStyle name="Note 2 2 3" xfId="327" xr:uid="{00000000-0005-0000-0000-00000A020000}"/>
    <cellStyle name="Note 2 2 4" xfId="328" xr:uid="{00000000-0005-0000-0000-00000B020000}"/>
    <cellStyle name="Note 2 2 4 2" xfId="738" xr:uid="{00000000-0005-0000-0000-00000C020000}"/>
    <cellStyle name="Note 2 2 5" xfId="329" xr:uid="{00000000-0005-0000-0000-00000D020000}"/>
    <cellStyle name="Note 2 2 5 2" xfId="739" xr:uid="{00000000-0005-0000-0000-00000E020000}"/>
    <cellStyle name="Note 2 2 6" xfId="330" xr:uid="{00000000-0005-0000-0000-00000F020000}"/>
    <cellStyle name="Note 2 2 6 2" xfId="740" xr:uid="{00000000-0005-0000-0000-000010020000}"/>
    <cellStyle name="Note 2 2 7" xfId="331" xr:uid="{00000000-0005-0000-0000-000011020000}"/>
    <cellStyle name="Note 2 2 7 2" xfId="741" xr:uid="{00000000-0005-0000-0000-000012020000}"/>
    <cellStyle name="Note 2 3" xfId="332" xr:uid="{00000000-0005-0000-0000-000013020000}"/>
    <cellStyle name="Note 2 4" xfId="333" xr:uid="{00000000-0005-0000-0000-000014020000}"/>
    <cellStyle name="Note 2 4 2" xfId="742" xr:uid="{00000000-0005-0000-0000-000015020000}"/>
    <cellStyle name="Note 2 5" xfId="334" xr:uid="{00000000-0005-0000-0000-000016020000}"/>
    <cellStyle name="Note 2 6" xfId="335" xr:uid="{00000000-0005-0000-0000-000017020000}"/>
    <cellStyle name="Note 2 6 2" xfId="743" xr:uid="{00000000-0005-0000-0000-000018020000}"/>
    <cellStyle name="Note 2 7" xfId="336" xr:uid="{00000000-0005-0000-0000-000019020000}"/>
    <cellStyle name="Note 2 7 2" xfId="744" xr:uid="{00000000-0005-0000-0000-00001A020000}"/>
    <cellStyle name="Note 2 8" xfId="337" xr:uid="{00000000-0005-0000-0000-00001B020000}"/>
    <cellStyle name="Note 2 8 2" xfId="745" xr:uid="{00000000-0005-0000-0000-00001C020000}"/>
    <cellStyle name="Note 2 9" xfId="338" xr:uid="{00000000-0005-0000-0000-00001D020000}"/>
    <cellStyle name="Note 2 9 2" xfId="746" xr:uid="{00000000-0005-0000-0000-00001E020000}"/>
    <cellStyle name="Note 3" xfId="339" xr:uid="{00000000-0005-0000-0000-00001F020000}"/>
    <cellStyle name="Note 3 2" xfId="340" xr:uid="{00000000-0005-0000-0000-000020020000}"/>
    <cellStyle name="Note 3 2 2" xfId="341" xr:uid="{00000000-0005-0000-0000-000021020000}"/>
    <cellStyle name="Note 3 2 2 2" xfId="747" xr:uid="{00000000-0005-0000-0000-000022020000}"/>
    <cellStyle name="Note 3 2 3" xfId="342" xr:uid="{00000000-0005-0000-0000-000023020000}"/>
    <cellStyle name="Note 3 2 4" xfId="343" xr:uid="{00000000-0005-0000-0000-000024020000}"/>
    <cellStyle name="Note 3 2 4 2" xfId="748" xr:uid="{00000000-0005-0000-0000-000025020000}"/>
    <cellStyle name="Note 3 2 5" xfId="344" xr:uid="{00000000-0005-0000-0000-000026020000}"/>
    <cellStyle name="Note 3 2 5 2" xfId="749" xr:uid="{00000000-0005-0000-0000-000027020000}"/>
    <cellStyle name="Note 3 2 6" xfId="345" xr:uid="{00000000-0005-0000-0000-000028020000}"/>
    <cellStyle name="Note 3 2 6 2" xfId="750" xr:uid="{00000000-0005-0000-0000-000029020000}"/>
    <cellStyle name="Note 3 2 7" xfId="346" xr:uid="{00000000-0005-0000-0000-00002A020000}"/>
    <cellStyle name="Note 3 2 7 2" xfId="751" xr:uid="{00000000-0005-0000-0000-00002B020000}"/>
    <cellStyle name="Note 3 3" xfId="347" xr:uid="{00000000-0005-0000-0000-00002C020000}"/>
    <cellStyle name="Note 3 4" xfId="348" xr:uid="{00000000-0005-0000-0000-00002D020000}"/>
    <cellStyle name="Note 3 4 2" xfId="752" xr:uid="{00000000-0005-0000-0000-00002E020000}"/>
    <cellStyle name="Note 3 5" xfId="349" xr:uid="{00000000-0005-0000-0000-00002F020000}"/>
    <cellStyle name="Note 3 6" xfId="350" xr:uid="{00000000-0005-0000-0000-000030020000}"/>
    <cellStyle name="Note 3 6 2" xfId="753" xr:uid="{00000000-0005-0000-0000-000031020000}"/>
    <cellStyle name="Note 3 7" xfId="351" xr:uid="{00000000-0005-0000-0000-000032020000}"/>
    <cellStyle name="Note 3 7 2" xfId="754" xr:uid="{00000000-0005-0000-0000-000033020000}"/>
    <cellStyle name="Note 3 8" xfId="352" xr:uid="{00000000-0005-0000-0000-000034020000}"/>
    <cellStyle name="Note 3 8 2" xfId="755" xr:uid="{00000000-0005-0000-0000-000035020000}"/>
    <cellStyle name="Note 3 9" xfId="353" xr:uid="{00000000-0005-0000-0000-000036020000}"/>
    <cellStyle name="Note 3 9 2" xfId="756" xr:uid="{00000000-0005-0000-0000-000037020000}"/>
    <cellStyle name="Note 4" xfId="354" xr:uid="{00000000-0005-0000-0000-000038020000}"/>
    <cellStyle name="Note 4 2" xfId="355" xr:uid="{00000000-0005-0000-0000-000039020000}"/>
    <cellStyle name="Note 4 2 2" xfId="757" xr:uid="{00000000-0005-0000-0000-00003A020000}"/>
    <cellStyle name="Note 4 3" xfId="356" xr:uid="{00000000-0005-0000-0000-00003B020000}"/>
    <cellStyle name="Note 4 4" xfId="357" xr:uid="{00000000-0005-0000-0000-00003C020000}"/>
    <cellStyle name="Note 4 4 2" xfId="758" xr:uid="{00000000-0005-0000-0000-00003D020000}"/>
    <cellStyle name="Note 4 5" xfId="358" xr:uid="{00000000-0005-0000-0000-00003E020000}"/>
    <cellStyle name="Note 4 5 2" xfId="759" xr:uid="{00000000-0005-0000-0000-00003F020000}"/>
    <cellStyle name="Note 4 6" xfId="359" xr:uid="{00000000-0005-0000-0000-000040020000}"/>
    <cellStyle name="Note 4 6 2" xfId="760" xr:uid="{00000000-0005-0000-0000-000041020000}"/>
    <cellStyle name="Note 4 7" xfId="360" xr:uid="{00000000-0005-0000-0000-000042020000}"/>
    <cellStyle name="Note 4 7 2" xfId="761" xr:uid="{00000000-0005-0000-0000-000043020000}"/>
    <cellStyle name="Note 5" xfId="361" xr:uid="{00000000-0005-0000-0000-000044020000}"/>
    <cellStyle name="Note 5 2" xfId="362" xr:uid="{00000000-0005-0000-0000-000045020000}"/>
    <cellStyle name="Note 5 2 2" xfId="762" xr:uid="{00000000-0005-0000-0000-000046020000}"/>
    <cellStyle name="Note 5 3" xfId="363" xr:uid="{00000000-0005-0000-0000-000047020000}"/>
    <cellStyle name="Note 5 4" xfId="364" xr:uid="{00000000-0005-0000-0000-000048020000}"/>
    <cellStyle name="Note 5 4 2" xfId="763" xr:uid="{00000000-0005-0000-0000-000049020000}"/>
    <cellStyle name="Note 5 5" xfId="365" xr:uid="{00000000-0005-0000-0000-00004A020000}"/>
    <cellStyle name="Note 5 5 2" xfId="764" xr:uid="{00000000-0005-0000-0000-00004B020000}"/>
    <cellStyle name="Note 5 6" xfId="366" xr:uid="{00000000-0005-0000-0000-00004C020000}"/>
    <cellStyle name="Note 5 6 2" xfId="765" xr:uid="{00000000-0005-0000-0000-00004D020000}"/>
    <cellStyle name="Note 5 7" xfId="367" xr:uid="{00000000-0005-0000-0000-00004E020000}"/>
    <cellStyle name="Note 5 7 2" xfId="766" xr:uid="{00000000-0005-0000-0000-00004F020000}"/>
    <cellStyle name="Note 6" xfId="368" xr:uid="{00000000-0005-0000-0000-000050020000}"/>
    <cellStyle name="Note 6 2" xfId="570" xr:uid="{00000000-0005-0000-0000-000051020000}"/>
    <cellStyle name="Note 6 3" xfId="767" xr:uid="{00000000-0005-0000-0000-000052020000}"/>
    <cellStyle name="Output" xfId="369" builtinId="21" customBuiltin="1"/>
    <cellStyle name="Percent 2" xfId="565" xr:uid="{00000000-0005-0000-0000-000054020000}"/>
    <cellStyle name="PSChar" xfId="370" xr:uid="{00000000-0005-0000-0000-000055020000}"/>
    <cellStyle name="PSChar 2" xfId="371" xr:uid="{00000000-0005-0000-0000-000056020000}"/>
    <cellStyle name="PSChar 2 2" xfId="372" xr:uid="{00000000-0005-0000-0000-000057020000}"/>
    <cellStyle name="PSChar 2 2 2" xfId="373" xr:uid="{00000000-0005-0000-0000-000058020000}"/>
    <cellStyle name="PSChar 2 2 2 2" xfId="768" xr:uid="{00000000-0005-0000-0000-000059020000}"/>
    <cellStyle name="PSChar 2 2 3" xfId="374" xr:uid="{00000000-0005-0000-0000-00005A020000}"/>
    <cellStyle name="PSChar 2 2 4" xfId="375" xr:uid="{00000000-0005-0000-0000-00005B020000}"/>
    <cellStyle name="PSChar 2 2 4 2" xfId="769" xr:uid="{00000000-0005-0000-0000-00005C020000}"/>
    <cellStyle name="PSChar 2 2 5" xfId="376" xr:uid="{00000000-0005-0000-0000-00005D020000}"/>
    <cellStyle name="PSChar 2 2 5 2" xfId="770" xr:uid="{00000000-0005-0000-0000-00005E020000}"/>
    <cellStyle name="PSChar 2 2 6" xfId="377" xr:uid="{00000000-0005-0000-0000-00005F020000}"/>
    <cellStyle name="PSChar 2 2 6 2" xfId="771" xr:uid="{00000000-0005-0000-0000-000060020000}"/>
    <cellStyle name="PSChar 2 2 7" xfId="378" xr:uid="{00000000-0005-0000-0000-000061020000}"/>
    <cellStyle name="PSChar 2 2 7 2" xfId="772" xr:uid="{00000000-0005-0000-0000-000062020000}"/>
    <cellStyle name="PSChar 2 3" xfId="379" xr:uid="{00000000-0005-0000-0000-000063020000}"/>
    <cellStyle name="PSChar 2 4" xfId="380" xr:uid="{00000000-0005-0000-0000-000064020000}"/>
    <cellStyle name="PSChar 2 4 2" xfId="773" xr:uid="{00000000-0005-0000-0000-000065020000}"/>
    <cellStyle name="PSChar 2 5" xfId="381" xr:uid="{00000000-0005-0000-0000-000066020000}"/>
    <cellStyle name="PSChar 2 6" xfId="382" xr:uid="{00000000-0005-0000-0000-000067020000}"/>
    <cellStyle name="PSChar 2 6 2" xfId="774" xr:uid="{00000000-0005-0000-0000-000068020000}"/>
    <cellStyle name="PSChar 2 7" xfId="383" xr:uid="{00000000-0005-0000-0000-000069020000}"/>
    <cellStyle name="PSChar 2 7 2" xfId="775" xr:uid="{00000000-0005-0000-0000-00006A020000}"/>
    <cellStyle name="PSChar 2 8" xfId="384" xr:uid="{00000000-0005-0000-0000-00006B020000}"/>
    <cellStyle name="PSChar 2 8 2" xfId="776" xr:uid="{00000000-0005-0000-0000-00006C020000}"/>
    <cellStyle name="PSChar 2 9" xfId="385" xr:uid="{00000000-0005-0000-0000-00006D020000}"/>
    <cellStyle name="PSChar 2 9 2" xfId="777" xr:uid="{00000000-0005-0000-0000-00006E020000}"/>
    <cellStyle name="PSChar 3" xfId="386" xr:uid="{00000000-0005-0000-0000-00006F020000}"/>
    <cellStyle name="PSChar 3 2" xfId="387" xr:uid="{00000000-0005-0000-0000-000070020000}"/>
    <cellStyle name="PSChar 3 2 2" xfId="388" xr:uid="{00000000-0005-0000-0000-000071020000}"/>
    <cellStyle name="PSChar 3 2 2 2" xfId="778" xr:uid="{00000000-0005-0000-0000-000072020000}"/>
    <cellStyle name="PSChar 3 2 3" xfId="389" xr:uid="{00000000-0005-0000-0000-000073020000}"/>
    <cellStyle name="PSChar 3 2 4" xfId="390" xr:uid="{00000000-0005-0000-0000-000074020000}"/>
    <cellStyle name="PSChar 3 2 4 2" xfId="779" xr:uid="{00000000-0005-0000-0000-000075020000}"/>
    <cellStyle name="PSChar 3 2 5" xfId="391" xr:uid="{00000000-0005-0000-0000-000076020000}"/>
    <cellStyle name="PSChar 3 2 5 2" xfId="780" xr:uid="{00000000-0005-0000-0000-000077020000}"/>
    <cellStyle name="PSChar 3 2 6" xfId="392" xr:uid="{00000000-0005-0000-0000-000078020000}"/>
    <cellStyle name="PSChar 3 2 6 2" xfId="781" xr:uid="{00000000-0005-0000-0000-000079020000}"/>
    <cellStyle name="PSChar 3 2 7" xfId="393" xr:uid="{00000000-0005-0000-0000-00007A020000}"/>
    <cellStyle name="PSChar 3 2 7 2" xfId="782" xr:uid="{00000000-0005-0000-0000-00007B020000}"/>
    <cellStyle name="PSChar 3 3" xfId="394" xr:uid="{00000000-0005-0000-0000-00007C020000}"/>
    <cellStyle name="PSChar 3 4" xfId="395" xr:uid="{00000000-0005-0000-0000-00007D020000}"/>
    <cellStyle name="PSChar 3 4 2" xfId="783" xr:uid="{00000000-0005-0000-0000-00007E020000}"/>
    <cellStyle name="PSChar 3 5" xfId="396" xr:uid="{00000000-0005-0000-0000-00007F020000}"/>
    <cellStyle name="PSChar 3 6" xfId="397" xr:uid="{00000000-0005-0000-0000-000080020000}"/>
    <cellStyle name="PSChar 3 6 2" xfId="784" xr:uid="{00000000-0005-0000-0000-000081020000}"/>
    <cellStyle name="PSChar 3 7" xfId="398" xr:uid="{00000000-0005-0000-0000-000082020000}"/>
    <cellStyle name="PSChar 3 7 2" xfId="785" xr:uid="{00000000-0005-0000-0000-000083020000}"/>
    <cellStyle name="PSChar 3 8" xfId="399" xr:uid="{00000000-0005-0000-0000-000084020000}"/>
    <cellStyle name="PSChar 3 8 2" xfId="786" xr:uid="{00000000-0005-0000-0000-000085020000}"/>
    <cellStyle name="PSChar 3 9" xfId="400" xr:uid="{00000000-0005-0000-0000-000086020000}"/>
    <cellStyle name="PSChar 3 9 2" xfId="787" xr:uid="{00000000-0005-0000-0000-000087020000}"/>
    <cellStyle name="PSChar 4" xfId="401" xr:uid="{00000000-0005-0000-0000-000088020000}"/>
    <cellStyle name="PSChar 5" xfId="402" xr:uid="{00000000-0005-0000-0000-000089020000}"/>
    <cellStyle name="PSChar 5 2" xfId="403" xr:uid="{00000000-0005-0000-0000-00008A020000}"/>
    <cellStyle name="PSChar 5 2 2" xfId="788" xr:uid="{00000000-0005-0000-0000-00008B020000}"/>
    <cellStyle name="PSChar 5 3" xfId="404" xr:uid="{00000000-0005-0000-0000-00008C020000}"/>
    <cellStyle name="PSChar 5 4" xfId="405" xr:uid="{00000000-0005-0000-0000-00008D020000}"/>
    <cellStyle name="PSChar 5 4 2" xfId="789" xr:uid="{00000000-0005-0000-0000-00008E020000}"/>
    <cellStyle name="PSChar 5 5" xfId="406" xr:uid="{00000000-0005-0000-0000-00008F020000}"/>
    <cellStyle name="PSChar 5 5 2" xfId="790" xr:uid="{00000000-0005-0000-0000-000090020000}"/>
    <cellStyle name="PSChar 5 6" xfId="407" xr:uid="{00000000-0005-0000-0000-000091020000}"/>
    <cellStyle name="PSChar 5 6 2" xfId="791" xr:uid="{00000000-0005-0000-0000-000092020000}"/>
    <cellStyle name="PSChar 5 7" xfId="408" xr:uid="{00000000-0005-0000-0000-000093020000}"/>
    <cellStyle name="PSChar 5 7 2" xfId="792" xr:uid="{00000000-0005-0000-0000-000094020000}"/>
    <cellStyle name="PSChar 6" xfId="409" xr:uid="{00000000-0005-0000-0000-000095020000}"/>
    <cellStyle name="PSChar 6 2" xfId="410" xr:uid="{00000000-0005-0000-0000-000096020000}"/>
    <cellStyle name="PSChar 6 2 2" xfId="793" xr:uid="{00000000-0005-0000-0000-000097020000}"/>
    <cellStyle name="PSChar 6 3" xfId="411" xr:uid="{00000000-0005-0000-0000-000098020000}"/>
    <cellStyle name="PSChar 6 4" xfId="412" xr:uid="{00000000-0005-0000-0000-000099020000}"/>
    <cellStyle name="PSChar 6 4 2" xfId="794" xr:uid="{00000000-0005-0000-0000-00009A020000}"/>
    <cellStyle name="PSChar 6 5" xfId="413" xr:uid="{00000000-0005-0000-0000-00009B020000}"/>
    <cellStyle name="PSChar 6 5 2" xfId="795" xr:uid="{00000000-0005-0000-0000-00009C020000}"/>
    <cellStyle name="PSChar 6 6" xfId="414" xr:uid="{00000000-0005-0000-0000-00009D020000}"/>
    <cellStyle name="PSChar 6 6 2" xfId="796" xr:uid="{00000000-0005-0000-0000-00009E020000}"/>
    <cellStyle name="PSChar 6 7" xfId="415" xr:uid="{00000000-0005-0000-0000-00009F020000}"/>
    <cellStyle name="PSChar 6 7 2" xfId="797" xr:uid="{00000000-0005-0000-0000-0000A0020000}"/>
    <cellStyle name="PSChar 7" xfId="416" xr:uid="{00000000-0005-0000-0000-0000A1020000}"/>
    <cellStyle name="PSChar 7 2" xfId="417" xr:uid="{00000000-0005-0000-0000-0000A2020000}"/>
    <cellStyle name="PSChar 7 2 2" xfId="798" xr:uid="{00000000-0005-0000-0000-0000A3020000}"/>
    <cellStyle name="PSChar 7 3" xfId="569" xr:uid="{00000000-0005-0000-0000-0000A4020000}"/>
    <cellStyle name="PSChar 8" xfId="920" xr:uid="{00000000-0005-0000-0000-0000A5020000}"/>
    <cellStyle name="PSDate" xfId="921" xr:uid="{00000000-0005-0000-0000-0000A6020000}"/>
    <cellStyle name="PSDec" xfId="418" xr:uid="{00000000-0005-0000-0000-0000A7020000}"/>
    <cellStyle name="PSDec 2" xfId="419" xr:uid="{00000000-0005-0000-0000-0000A8020000}"/>
    <cellStyle name="PSDec 2 2" xfId="420" xr:uid="{00000000-0005-0000-0000-0000A9020000}"/>
    <cellStyle name="PSDec 2 2 2" xfId="421" xr:uid="{00000000-0005-0000-0000-0000AA020000}"/>
    <cellStyle name="PSDec 2 2 2 2" xfId="799" xr:uid="{00000000-0005-0000-0000-0000AB020000}"/>
    <cellStyle name="PSDec 2 2 3" xfId="422" xr:uid="{00000000-0005-0000-0000-0000AC020000}"/>
    <cellStyle name="PSDec 2 2 4" xfId="423" xr:uid="{00000000-0005-0000-0000-0000AD020000}"/>
    <cellStyle name="PSDec 2 2 4 2" xfId="800" xr:uid="{00000000-0005-0000-0000-0000AE020000}"/>
    <cellStyle name="PSDec 2 2 5" xfId="424" xr:uid="{00000000-0005-0000-0000-0000AF020000}"/>
    <cellStyle name="PSDec 2 2 5 2" xfId="801" xr:uid="{00000000-0005-0000-0000-0000B0020000}"/>
    <cellStyle name="PSDec 2 2 6" xfId="425" xr:uid="{00000000-0005-0000-0000-0000B1020000}"/>
    <cellStyle name="PSDec 2 2 6 2" xfId="802" xr:uid="{00000000-0005-0000-0000-0000B2020000}"/>
    <cellStyle name="PSDec 2 2 7" xfId="426" xr:uid="{00000000-0005-0000-0000-0000B3020000}"/>
    <cellStyle name="PSDec 2 2 7 2" xfId="803" xr:uid="{00000000-0005-0000-0000-0000B4020000}"/>
    <cellStyle name="PSDec 2 3" xfId="427" xr:uid="{00000000-0005-0000-0000-0000B5020000}"/>
    <cellStyle name="PSDec 2 4" xfId="428" xr:uid="{00000000-0005-0000-0000-0000B6020000}"/>
    <cellStyle name="PSDec 2 4 2" xfId="804" xr:uid="{00000000-0005-0000-0000-0000B7020000}"/>
    <cellStyle name="PSDec 2 5" xfId="429" xr:uid="{00000000-0005-0000-0000-0000B8020000}"/>
    <cellStyle name="PSDec 2 6" xfId="430" xr:uid="{00000000-0005-0000-0000-0000B9020000}"/>
    <cellStyle name="PSDec 2 6 2" xfId="805" xr:uid="{00000000-0005-0000-0000-0000BA020000}"/>
    <cellStyle name="PSDec 2 7" xfId="431" xr:uid="{00000000-0005-0000-0000-0000BB020000}"/>
    <cellStyle name="PSDec 2 7 2" xfId="806" xr:uid="{00000000-0005-0000-0000-0000BC020000}"/>
    <cellStyle name="PSDec 2 8" xfId="432" xr:uid="{00000000-0005-0000-0000-0000BD020000}"/>
    <cellStyle name="PSDec 2 8 2" xfId="807" xr:uid="{00000000-0005-0000-0000-0000BE020000}"/>
    <cellStyle name="PSDec 2 9" xfId="433" xr:uid="{00000000-0005-0000-0000-0000BF020000}"/>
    <cellStyle name="PSDec 2 9 2" xfId="808" xr:uid="{00000000-0005-0000-0000-0000C0020000}"/>
    <cellStyle name="PSDec 3" xfId="434" xr:uid="{00000000-0005-0000-0000-0000C1020000}"/>
    <cellStyle name="PSDec 3 2" xfId="435" xr:uid="{00000000-0005-0000-0000-0000C2020000}"/>
    <cellStyle name="PSDec 3 2 2" xfId="436" xr:uid="{00000000-0005-0000-0000-0000C3020000}"/>
    <cellStyle name="PSDec 3 2 2 2" xfId="809" xr:uid="{00000000-0005-0000-0000-0000C4020000}"/>
    <cellStyle name="PSDec 3 2 3" xfId="437" xr:uid="{00000000-0005-0000-0000-0000C5020000}"/>
    <cellStyle name="PSDec 3 2 4" xfId="438" xr:uid="{00000000-0005-0000-0000-0000C6020000}"/>
    <cellStyle name="PSDec 3 2 4 2" xfId="810" xr:uid="{00000000-0005-0000-0000-0000C7020000}"/>
    <cellStyle name="PSDec 3 2 5" xfId="439" xr:uid="{00000000-0005-0000-0000-0000C8020000}"/>
    <cellStyle name="PSDec 3 2 5 2" xfId="811" xr:uid="{00000000-0005-0000-0000-0000C9020000}"/>
    <cellStyle name="PSDec 3 2 6" xfId="440" xr:uid="{00000000-0005-0000-0000-0000CA020000}"/>
    <cellStyle name="PSDec 3 2 6 2" xfId="812" xr:uid="{00000000-0005-0000-0000-0000CB020000}"/>
    <cellStyle name="PSDec 3 2 7" xfId="441" xr:uid="{00000000-0005-0000-0000-0000CC020000}"/>
    <cellStyle name="PSDec 3 2 7 2" xfId="813" xr:uid="{00000000-0005-0000-0000-0000CD020000}"/>
    <cellStyle name="PSDec 3 3" xfId="442" xr:uid="{00000000-0005-0000-0000-0000CE020000}"/>
    <cellStyle name="PSDec 3 4" xfId="443" xr:uid="{00000000-0005-0000-0000-0000CF020000}"/>
    <cellStyle name="PSDec 3 4 2" xfId="814" xr:uid="{00000000-0005-0000-0000-0000D0020000}"/>
    <cellStyle name="PSDec 3 5" xfId="444" xr:uid="{00000000-0005-0000-0000-0000D1020000}"/>
    <cellStyle name="PSDec 3 6" xfId="445" xr:uid="{00000000-0005-0000-0000-0000D2020000}"/>
    <cellStyle name="PSDec 3 6 2" xfId="815" xr:uid="{00000000-0005-0000-0000-0000D3020000}"/>
    <cellStyle name="PSDec 3 7" xfId="446" xr:uid="{00000000-0005-0000-0000-0000D4020000}"/>
    <cellStyle name="PSDec 3 7 2" xfId="816" xr:uid="{00000000-0005-0000-0000-0000D5020000}"/>
    <cellStyle name="PSDec 3 8" xfId="447" xr:uid="{00000000-0005-0000-0000-0000D6020000}"/>
    <cellStyle name="PSDec 3 8 2" xfId="817" xr:uid="{00000000-0005-0000-0000-0000D7020000}"/>
    <cellStyle name="PSDec 3 9" xfId="448" xr:uid="{00000000-0005-0000-0000-0000D8020000}"/>
    <cellStyle name="PSDec 3 9 2" xfId="818" xr:uid="{00000000-0005-0000-0000-0000D9020000}"/>
    <cellStyle name="PSDec 4" xfId="449" xr:uid="{00000000-0005-0000-0000-0000DA020000}"/>
    <cellStyle name="PSDec 5" xfId="450" xr:uid="{00000000-0005-0000-0000-0000DB020000}"/>
    <cellStyle name="PSDec 5 2" xfId="451" xr:uid="{00000000-0005-0000-0000-0000DC020000}"/>
    <cellStyle name="PSDec 5 2 2" xfId="819" xr:uid="{00000000-0005-0000-0000-0000DD020000}"/>
    <cellStyle name="PSDec 5 3" xfId="452" xr:uid="{00000000-0005-0000-0000-0000DE020000}"/>
    <cellStyle name="PSDec 5 4" xfId="453" xr:uid="{00000000-0005-0000-0000-0000DF020000}"/>
    <cellStyle name="PSDec 5 4 2" xfId="820" xr:uid="{00000000-0005-0000-0000-0000E0020000}"/>
    <cellStyle name="PSDec 5 5" xfId="454" xr:uid="{00000000-0005-0000-0000-0000E1020000}"/>
    <cellStyle name="PSDec 5 5 2" xfId="821" xr:uid="{00000000-0005-0000-0000-0000E2020000}"/>
    <cellStyle name="PSDec 5 6" xfId="455" xr:uid="{00000000-0005-0000-0000-0000E3020000}"/>
    <cellStyle name="PSDec 5 6 2" xfId="822" xr:uid="{00000000-0005-0000-0000-0000E4020000}"/>
    <cellStyle name="PSDec 5 7" xfId="456" xr:uid="{00000000-0005-0000-0000-0000E5020000}"/>
    <cellStyle name="PSDec 5 7 2" xfId="823" xr:uid="{00000000-0005-0000-0000-0000E6020000}"/>
    <cellStyle name="PSDec 6" xfId="457" xr:uid="{00000000-0005-0000-0000-0000E7020000}"/>
    <cellStyle name="PSDec 6 2" xfId="458" xr:uid="{00000000-0005-0000-0000-0000E8020000}"/>
    <cellStyle name="PSDec 6 2 2" xfId="824" xr:uid="{00000000-0005-0000-0000-0000E9020000}"/>
    <cellStyle name="PSDec 6 3" xfId="459" xr:uid="{00000000-0005-0000-0000-0000EA020000}"/>
    <cellStyle name="PSDec 6 4" xfId="460" xr:uid="{00000000-0005-0000-0000-0000EB020000}"/>
    <cellStyle name="PSDec 6 4 2" xfId="825" xr:uid="{00000000-0005-0000-0000-0000EC020000}"/>
    <cellStyle name="PSDec 6 5" xfId="461" xr:uid="{00000000-0005-0000-0000-0000ED020000}"/>
    <cellStyle name="PSDec 6 5 2" xfId="826" xr:uid="{00000000-0005-0000-0000-0000EE020000}"/>
    <cellStyle name="PSDec 6 6" xfId="462" xr:uid="{00000000-0005-0000-0000-0000EF020000}"/>
    <cellStyle name="PSDec 6 6 2" xfId="827" xr:uid="{00000000-0005-0000-0000-0000F0020000}"/>
    <cellStyle name="PSDec 6 7" xfId="463" xr:uid="{00000000-0005-0000-0000-0000F1020000}"/>
    <cellStyle name="PSDec 6 7 2" xfId="828" xr:uid="{00000000-0005-0000-0000-0000F2020000}"/>
    <cellStyle name="PSDec 7" xfId="464" xr:uid="{00000000-0005-0000-0000-0000F3020000}"/>
    <cellStyle name="PSDec 7 2" xfId="465" xr:uid="{00000000-0005-0000-0000-0000F4020000}"/>
    <cellStyle name="PSDec 7 2 2" xfId="829" xr:uid="{00000000-0005-0000-0000-0000F5020000}"/>
    <cellStyle name="PSDec 7 3" xfId="568" xr:uid="{00000000-0005-0000-0000-0000F6020000}"/>
    <cellStyle name="PSDec 8" xfId="922" xr:uid="{00000000-0005-0000-0000-0000F7020000}"/>
    <cellStyle name="PSHeading" xfId="466" xr:uid="{00000000-0005-0000-0000-0000F8020000}"/>
    <cellStyle name="PSHeading 2" xfId="467" xr:uid="{00000000-0005-0000-0000-0000F9020000}"/>
    <cellStyle name="PSHeading 2 2" xfId="468" xr:uid="{00000000-0005-0000-0000-0000FA020000}"/>
    <cellStyle name="PSHeading 2 2 2" xfId="469" xr:uid="{00000000-0005-0000-0000-0000FB020000}"/>
    <cellStyle name="PSHeading 2 2 2 2" xfId="830" xr:uid="{00000000-0005-0000-0000-0000FC020000}"/>
    <cellStyle name="PSHeading 2 2 3" xfId="470" xr:uid="{00000000-0005-0000-0000-0000FD020000}"/>
    <cellStyle name="PSHeading 2 2 4" xfId="471" xr:uid="{00000000-0005-0000-0000-0000FE020000}"/>
    <cellStyle name="PSHeading 2 2 4 2" xfId="831" xr:uid="{00000000-0005-0000-0000-0000FF020000}"/>
    <cellStyle name="PSHeading 2 2 5" xfId="472" xr:uid="{00000000-0005-0000-0000-000000030000}"/>
    <cellStyle name="PSHeading 2 2 5 2" xfId="832" xr:uid="{00000000-0005-0000-0000-000001030000}"/>
    <cellStyle name="PSHeading 2 2 6" xfId="473" xr:uid="{00000000-0005-0000-0000-000002030000}"/>
    <cellStyle name="PSHeading 2 2 6 2" xfId="833" xr:uid="{00000000-0005-0000-0000-000003030000}"/>
    <cellStyle name="PSHeading 2 2 7" xfId="474" xr:uid="{00000000-0005-0000-0000-000004030000}"/>
    <cellStyle name="PSHeading 2 2 7 2" xfId="834" xr:uid="{00000000-0005-0000-0000-000005030000}"/>
    <cellStyle name="PSHeading 2 3" xfId="475" xr:uid="{00000000-0005-0000-0000-000006030000}"/>
    <cellStyle name="PSHeading 2 4" xfId="476" xr:uid="{00000000-0005-0000-0000-000007030000}"/>
    <cellStyle name="PSHeading 2 4 2" xfId="835" xr:uid="{00000000-0005-0000-0000-000008030000}"/>
    <cellStyle name="PSHeading 2 5" xfId="477" xr:uid="{00000000-0005-0000-0000-000009030000}"/>
    <cellStyle name="PSHeading 2 6" xfId="478" xr:uid="{00000000-0005-0000-0000-00000A030000}"/>
    <cellStyle name="PSHeading 2 6 2" xfId="836" xr:uid="{00000000-0005-0000-0000-00000B030000}"/>
    <cellStyle name="PSHeading 2 7" xfId="479" xr:uid="{00000000-0005-0000-0000-00000C030000}"/>
    <cellStyle name="PSHeading 2 7 2" xfId="837" xr:uid="{00000000-0005-0000-0000-00000D030000}"/>
    <cellStyle name="PSHeading 2 8" xfId="480" xr:uid="{00000000-0005-0000-0000-00000E030000}"/>
    <cellStyle name="PSHeading 2 8 2" xfId="838" xr:uid="{00000000-0005-0000-0000-00000F030000}"/>
    <cellStyle name="PSHeading 2 9" xfId="481" xr:uid="{00000000-0005-0000-0000-000010030000}"/>
    <cellStyle name="PSHeading 2 9 2" xfId="839" xr:uid="{00000000-0005-0000-0000-000011030000}"/>
    <cellStyle name="PSHeading 3" xfId="482" xr:uid="{00000000-0005-0000-0000-000012030000}"/>
    <cellStyle name="PSHeading 3 2" xfId="483" xr:uid="{00000000-0005-0000-0000-000013030000}"/>
    <cellStyle name="PSHeading 3 2 2" xfId="484" xr:uid="{00000000-0005-0000-0000-000014030000}"/>
    <cellStyle name="PSHeading 3 2 2 2" xfId="840" xr:uid="{00000000-0005-0000-0000-000015030000}"/>
    <cellStyle name="PSHeading 3 2 3" xfId="485" xr:uid="{00000000-0005-0000-0000-000016030000}"/>
    <cellStyle name="PSHeading 3 2 4" xfId="486" xr:uid="{00000000-0005-0000-0000-000017030000}"/>
    <cellStyle name="PSHeading 3 2 4 2" xfId="841" xr:uid="{00000000-0005-0000-0000-000018030000}"/>
    <cellStyle name="PSHeading 3 2 5" xfId="487" xr:uid="{00000000-0005-0000-0000-000019030000}"/>
    <cellStyle name="PSHeading 3 2 5 2" xfId="842" xr:uid="{00000000-0005-0000-0000-00001A030000}"/>
    <cellStyle name="PSHeading 3 2 6" xfId="488" xr:uid="{00000000-0005-0000-0000-00001B030000}"/>
    <cellStyle name="PSHeading 3 2 6 2" xfId="843" xr:uid="{00000000-0005-0000-0000-00001C030000}"/>
    <cellStyle name="PSHeading 3 2 7" xfId="489" xr:uid="{00000000-0005-0000-0000-00001D030000}"/>
    <cellStyle name="PSHeading 3 2 7 2" xfId="844" xr:uid="{00000000-0005-0000-0000-00001E030000}"/>
    <cellStyle name="PSHeading 3 3" xfId="490" xr:uid="{00000000-0005-0000-0000-00001F030000}"/>
    <cellStyle name="PSHeading 3 4" xfId="491" xr:uid="{00000000-0005-0000-0000-000020030000}"/>
    <cellStyle name="PSHeading 3 4 2" xfId="845" xr:uid="{00000000-0005-0000-0000-000021030000}"/>
    <cellStyle name="PSHeading 3 5" xfId="492" xr:uid="{00000000-0005-0000-0000-000022030000}"/>
    <cellStyle name="PSHeading 3 6" xfId="493" xr:uid="{00000000-0005-0000-0000-000023030000}"/>
    <cellStyle name="PSHeading 3 6 2" xfId="846" xr:uid="{00000000-0005-0000-0000-000024030000}"/>
    <cellStyle name="PSHeading 3 7" xfId="494" xr:uid="{00000000-0005-0000-0000-000025030000}"/>
    <cellStyle name="PSHeading 3 7 2" xfId="847" xr:uid="{00000000-0005-0000-0000-000026030000}"/>
    <cellStyle name="PSHeading 3 8" xfId="495" xr:uid="{00000000-0005-0000-0000-000027030000}"/>
    <cellStyle name="PSHeading 3 8 2" xfId="848" xr:uid="{00000000-0005-0000-0000-000028030000}"/>
    <cellStyle name="PSHeading 3 9" xfId="496" xr:uid="{00000000-0005-0000-0000-000029030000}"/>
    <cellStyle name="PSHeading 3 9 2" xfId="849" xr:uid="{00000000-0005-0000-0000-00002A030000}"/>
    <cellStyle name="PSHeading 4" xfId="497" xr:uid="{00000000-0005-0000-0000-00002B030000}"/>
    <cellStyle name="PSHeading 5" xfId="498" xr:uid="{00000000-0005-0000-0000-00002C030000}"/>
    <cellStyle name="PSHeading 5 2" xfId="499" xr:uid="{00000000-0005-0000-0000-00002D030000}"/>
    <cellStyle name="PSHeading 5 2 2" xfId="850" xr:uid="{00000000-0005-0000-0000-00002E030000}"/>
    <cellStyle name="PSHeading 5 3" xfId="500" xr:uid="{00000000-0005-0000-0000-00002F030000}"/>
    <cellStyle name="PSHeading 5 4" xfId="501" xr:uid="{00000000-0005-0000-0000-000030030000}"/>
    <cellStyle name="PSHeading 5 4 2" xfId="851" xr:uid="{00000000-0005-0000-0000-000031030000}"/>
    <cellStyle name="PSHeading 5 5" xfId="502" xr:uid="{00000000-0005-0000-0000-000032030000}"/>
    <cellStyle name="PSHeading 5 5 2" xfId="852" xr:uid="{00000000-0005-0000-0000-000033030000}"/>
    <cellStyle name="PSHeading 5 6" xfId="503" xr:uid="{00000000-0005-0000-0000-000034030000}"/>
    <cellStyle name="PSHeading 5 6 2" xfId="853" xr:uid="{00000000-0005-0000-0000-000035030000}"/>
    <cellStyle name="PSHeading 5 7" xfId="504" xr:uid="{00000000-0005-0000-0000-000036030000}"/>
    <cellStyle name="PSHeading 5 7 2" xfId="854" xr:uid="{00000000-0005-0000-0000-000037030000}"/>
    <cellStyle name="PSHeading 6" xfId="505" xr:uid="{00000000-0005-0000-0000-000038030000}"/>
    <cellStyle name="PSHeading 6 2" xfId="506" xr:uid="{00000000-0005-0000-0000-000039030000}"/>
    <cellStyle name="PSHeading 6 2 2" xfId="855" xr:uid="{00000000-0005-0000-0000-00003A030000}"/>
    <cellStyle name="PSHeading 6 3" xfId="507" xr:uid="{00000000-0005-0000-0000-00003B030000}"/>
    <cellStyle name="PSHeading 6 4" xfId="508" xr:uid="{00000000-0005-0000-0000-00003C030000}"/>
    <cellStyle name="PSHeading 6 4 2" xfId="856" xr:uid="{00000000-0005-0000-0000-00003D030000}"/>
    <cellStyle name="PSHeading 6 5" xfId="509" xr:uid="{00000000-0005-0000-0000-00003E030000}"/>
    <cellStyle name="PSHeading 6 5 2" xfId="857" xr:uid="{00000000-0005-0000-0000-00003F030000}"/>
    <cellStyle name="PSHeading 6 6" xfId="510" xr:uid="{00000000-0005-0000-0000-000040030000}"/>
    <cellStyle name="PSHeading 6 6 2" xfId="858" xr:uid="{00000000-0005-0000-0000-000041030000}"/>
    <cellStyle name="PSHeading 6 7" xfId="511" xr:uid="{00000000-0005-0000-0000-000042030000}"/>
    <cellStyle name="PSHeading 6 7 2" xfId="859" xr:uid="{00000000-0005-0000-0000-000043030000}"/>
    <cellStyle name="PSHeading 7" xfId="512" xr:uid="{00000000-0005-0000-0000-000044030000}"/>
    <cellStyle name="PSHeading 7 2" xfId="513" xr:uid="{00000000-0005-0000-0000-000045030000}"/>
    <cellStyle name="PSHeading 7 2 2" xfId="860" xr:uid="{00000000-0005-0000-0000-000046030000}"/>
    <cellStyle name="PSHeading 7 3" xfId="567" xr:uid="{00000000-0005-0000-0000-000047030000}"/>
    <cellStyle name="PSHeading 8" xfId="923" xr:uid="{00000000-0005-0000-0000-000048030000}"/>
    <cellStyle name="PSInt" xfId="514" xr:uid="{00000000-0005-0000-0000-000049030000}"/>
    <cellStyle name="PSInt 2" xfId="515" xr:uid="{00000000-0005-0000-0000-00004A030000}"/>
    <cellStyle name="PSInt 2 2" xfId="516" xr:uid="{00000000-0005-0000-0000-00004B030000}"/>
    <cellStyle name="PSInt 2 2 2" xfId="517" xr:uid="{00000000-0005-0000-0000-00004C030000}"/>
    <cellStyle name="PSInt 2 2 2 2" xfId="861" xr:uid="{00000000-0005-0000-0000-00004D030000}"/>
    <cellStyle name="PSInt 2 2 3" xfId="518" xr:uid="{00000000-0005-0000-0000-00004E030000}"/>
    <cellStyle name="PSInt 2 2 4" xfId="519" xr:uid="{00000000-0005-0000-0000-00004F030000}"/>
    <cellStyle name="PSInt 2 2 4 2" xfId="862" xr:uid="{00000000-0005-0000-0000-000050030000}"/>
    <cellStyle name="PSInt 2 2 5" xfId="520" xr:uid="{00000000-0005-0000-0000-000051030000}"/>
    <cellStyle name="PSInt 2 2 5 2" xfId="863" xr:uid="{00000000-0005-0000-0000-000052030000}"/>
    <cellStyle name="PSInt 2 2 6" xfId="521" xr:uid="{00000000-0005-0000-0000-000053030000}"/>
    <cellStyle name="PSInt 2 2 6 2" xfId="864" xr:uid="{00000000-0005-0000-0000-000054030000}"/>
    <cellStyle name="PSInt 2 2 7" xfId="522" xr:uid="{00000000-0005-0000-0000-000055030000}"/>
    <cellStyle name="PSInt 2 2 7 2" xfId="865" xr:uid="{00000000-0005-0000-0000-000056030000}"/>
    <cellStyle name="PSInt 2 3" xfId="523" xr:uid="{00000000-0005-0000-0000-000057030000}"/>
    <cellStyle name="PSInt 2 4" xfId="524" xr:uid="{00000000-0005-0000-0000-000058030000}"/>
    <cellStyle name="PSInt 2 4 2" xfId="866" xr:uid="{00000000-0005-0000-0000-000059030000}"/>
    <cellStyle name="PSInt 2 5" xfId="525" xr:uid="{00000000-0005-0000-0000-00005A030000}"/>
    <cellStyle name="PSInt 2 6" xfId="526" xr:uid="{00000000-0005-0000-0000-00005B030000}"/>
    <cellStyle name="PSInt 2 6 2" xfId="867" xr:uid="{00000000-0005-0000-0000-00005C030000}"/>
    <cellStyle name="PSInt 2 7" xfId="527" xr:uid="{00000000-0005-0000-0000-00005D030000}"/>
    <cellStyle name="PSInt 2 7 2" xfId="868" xr:uid="{00000000-0005-0000-0000-00005E030000}"/>
    <cellStyle name="PSInt 2 8" xfId="528" xr:uid="{00000000-0005-0000-0000-00005F030000}"/>
    <cellStyle name="PSInt 2 8 2" xfId="869" xr:uid="{00000000-0005-0000-0000-000060030000}"/>
    <cellStyle name="PSInt 2 9" xfId="529" xr:uid="{00000000-0005-0000-0000-000061030000}"/>
    <cellStyle name="PSInt 2 9 2" xfId="870" xr:uid="{00000000-0005-0000-0000-000062030000}"/>
    <cellStyle name="PSInt 3" xfId="530" xr:uid="{00000000-0005-0000-0000-000063030000}"/>
    <cellStyle name="PSInt 3 2" xfId="531" xr:uid="{00000000-0005-0000-0000-000064030000}"/>
    <cellStyle name="PSInt 3 2 2" xfId="532" xr:uid="{00000000-0005-0000-0000-000065030000}"/>
    <cellStyle name="PSInt 3 2 2 2" xfId="871" xr:uid="{00000000-0005-0000-0000-000066030000}"/>
    <cellStyle name="PSInt 3 2 3" xfId="533" xr:uid="{00000000-0005-0000-0000-000067030000}"/>
    <cellStyle name="PSInt 3 2 4" xfId="534" xr:uid="{00000000-0005-0000-0000-000068030000}"/>
    <cellStyle name="PSInt 3 2 4 2" xfId="872" xr:uid="{00000000-0005-0000-0000-000069030000}"/>
    <cellStyle name="PSInt 3 2 5" xfId="535" xr:uid="{00000000-0005-0000-0000-00006A030000}"/>
    <cellStyle name="PSInt 3 2 5 2" xfId="873" xr:uid="{00000000-0005-0000-0000-00006B030000}"/>
    <cellStyle name="PSInt 3 2 6" xfId="536" xr:uid="{00000000-0005-0000-0000-00006C030000}"/>
    <cellStyle name="PSInt 3 2 6 2" xfId="874" xr:uid="{00000000-0005-0000-0000-00006D030000}"/>
    <cellStyle name="PSInt 3 2 7" xfId="537" xr:uid="{00000000-0005-0000-0000-00006E030000}"/>
    <cellStyle name="PSInt 3 2 7 2" xfId="875" xr:uid="{00000000-0005-0000-0000-00006F030000}"/>
    <cellStyle name="PSInt 3 3" xfId="538" xr:uid="{00000000-0005-0000-0000-000070030000}"/>
    <cellStyle name="PSInt 3 4" xfId="539" xr:uid="{00000000-0005-0000-0000-000071030000}"/>
    <cellStyle name="PSInt 3 4 2" xfId="876" xr:uid="{00000000-0005-0000-0000-000072030000}"/>
    <cellStyle name="PSInt 3 5" xfId="540" xr:uid="{00000000-0005-0000-0000-000073030000}"/>
    <cellStyle name="PSInt 3 6" xfId="541" xr:uid="{00000000-0005-0000-0000-000074030000}"/>
    <cellStyle name="PSInt 3 6 2" xfId="877" xr:uid="{00000000-0005-0000-0000-000075030000}"/>
    <cellStyle name="PSInt 3 7" xfId="542" xr:uid="{00000000-0005-0000-0000-000076030000}"/>
    <cellStyle name="PSInt 3 7 2" xfId="878" xr:uid="{00000000-0005-0000-0000-000077030000}"/>
    <cellStyle name="PSInt 3 8" xfId="543" xr:uid="{00000000-0005-0000-0000-000078030000}"/>
    <cellStyle name="PSInt 3 8 2" xfId="879" xr:uid="{00000000-0005-0000-0000-000079030000}"/>
    <cellStyle name="PSInt 3 9" xfId="544" xr:uid="{00000000-0005-0000-0000-00007A030000}"/>
    <cellStyle name="PSInt 3 9 2" xfId="880" xr:uid="{00000000-0005-0000-0000-00007B030000}"/>
    <cellStyle name="PSInt 4" xfId="545" xr:uid="{00000000-0005-0000-0000-00007C030000}"/>
    <cellStyle name="PSInt 5" xfId="546" xr:uid="{00000000-0005-0000-0000-00007D030000}"/>
    <cellStyle name="PSInt 5 2" xfId="547" xr:uid="{00000000-0005-0000-0000-00007E030000}"/>
    <cellStyle name="PSInt 5 2 2" xfId="881" xr:uid="{00000000-0005-0000-0000-00007F030000}"/>
    <cellStyle name="PSInt 5 3" xfId="548" xr:uid="{00000000-0005-0000-0000-000080030000}"/>
    <cellStyle name="PSInt 5 4" xfId="549" xr:uid="{00000000-0005-0000-0000-000081030000}"/>
    <cellStyle name="PSInt 5 4 2" xfId="883" xr:uid="{00000000-0005-0000-0000-000082030000}"/>
    <cellStyle name="PSInt 5 5" xfId="550" xr:uid="{00000000-0005-0000-0000-000083030000}"/>
    <cellStyle name="PSInt 5 5 2" xfId="884" xr:uid="{00000000-0005-0000-0000-000084030000}"/>
    <cellStyle name="PSInt 5 6" xfId="551" xr:uid="{00000000-0005-0000-0000-000085030000}"/>
    <cellStyle name="PSInt 5 6 2" xfId="885" xr:uid="{00000000-0005-0000-0000-000086030000}"/>
    <cellStyle name="PSInt 5 7" xfId="552" xr:uid="{00000000-0005-0000-0000-000087030000}"/>
    <cellStyle name="PSInt 5 7 2" xfId="886" xr:uid="{00000000-0005-0000-0000-000088030000}"/>
    <cellStyle name="PSInt 6" xfId="553" xr:uid="{00000000-0005-0000-0000-000089030000}"/>
    <cellStyle name="PSInt 6 2" xfId="554" xr:uid="{00000000-0005-0000-0000-00008A030000}"/>
    <cellStyle name="PSInt 6 2 2" xfId="888" xr:uid="{00000000-0005-0000-0000-00008B030000}"/>
    <cellStyle name="PSInt 6 3" xfId="555" xr:uid="{00000000-0005-0000-0000-00008C030000}"/>
    <cellStyle name="PSInt 6 4" xfId="556" xr:uid="{00000000-0005-0000-0000-00008D030000}"/>
    <cellStyle name="PSInt 6 4 2" xfId="890" xr:uid="{00000000-0005-0000-0000-00008E030000}"/>
    <cellStyle name="PSInt 6 5" xfId="557" xr:uid="{00000000-0005-0000-0000-00008F030000}"/>
    <cellStyle name="PSInt 6 5 2" xfId="891" xr:uid="{00000000-0005-0000-0000-000090030000}"/>
    <cellStyle name="PSInt 6 6" xfId="558" xr:uid="{00000000-0005-0000-0000-000091030000}"/>
    <cellStyle name="PSInt 6 6 2" xfId="892" xr:uid="{00000000-0005-0000-0000-000092030000}"/>
    <cellStyle name="PSInt 6 7" xfId="559" xr:uid="{00000000-0005-0000-0000-000093030000}"/>
    <cellStyle name="PSInt 6 7 2" xfId="893" xr:uid="{00000000-0005-0000-0000-000094030000}"/>
    <cellStyle name="PSInt 7" xfId="560" xr:uid="{00000000-0005-0000-0000-000095030000}"/>
    <cellStyle name="PSInt 7 2" xfId="561" xr:uid="{00000000-0005-0000-0000-000096030000}"/>
    <cellStyle name="PSInt 7 2 2" xfId="894" xr:uid="{00000000-0005-0000-0000-000097030000}"/>
    <cellStyle name="PSInt 7 3" xfId="581" xr:uid="{00000000-0005-0000-0000-000098030000}"/>
    <cellStyle name="PSInt 8" xfId="924" xr:uid="{00000000-0005-0000-0000-000099030000}"/>
    <cellStyle name="PSSpacer" xfId="925" xr:uid="{00000000-0005-0000-0000-00009A030000}"/>
    <cellStyle name="Title" xfId="562" builtinId="15" customBuiltin="1"/>
    <cellStyle name="Total" xfId="563" builtinId="25" customBuiltin="1"/>
    <cellStyle name="Warning Text" xfId="564" builtinId="11" customBuiltin="1"/>
  </cellStyles>
  <dxfs count="245"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indexed="4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2" tint="-0.74996185186315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theme="2" tint="-0.24994659260841701"/>
        </patternFill>
      </fill>
      <border>
        <top style="thin">
          <color indexed="64"/>
        </top>
        <bottom style="thin">
          <color indexed="64"/>
        </bottom>
      </border>
    </dxf>
  </dxfs>
  <tableStyles count="1" defaultTableStyle="TableStyleMedium9" defaultPivotStyle="PivotStyleLight16">
    <tableStyle name="Invisible" pivot="0" table="0" count="0" xr9:uid="{4834CC96-7122-4303-8B66-E451F0949AB7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9999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238125</xdr:rowOff>
        </xdr:from>
        <xdr:to>
          <xdr:col>1</xdr:col>
          <xdr:colOff>38100</xdr:colOff>
          <xdr:row>17</xdr:row>
          <xdr:rowOff>514350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vermont.gov/AOA/FIN/FIN%20-%20Reporting/Single%20Audit%20Files/2012%20SEFA/2012_SEFA_Form-Draft%20from%202011%20Feedb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OA/FIN/FIN%20-%20Reporting/2016%20CAFR/2016%20Closing%20Instructions%20and%20Forms/CAFR9-SEFA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vermont.gov/AOA/FIN/FIN%20-%20Reporting/Single%20Audit%20Files/2012%20SEFA/SEFA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Schedule A"/>
      <sheetName val="Reconciliation"/>
      <sheetName val="Certification"/>
      <sheetName val="List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A4" t="str">
            <v>DIRECT</v>
          </cell>
        </row>
        <row r="5">
          <cell r="A5" t="str">
            <v>INDIRECT</v>
          </cell>
        </row>
        <row r="6">
          <cell r="A6" t="str">
            <v>NON-MONETARY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Schedule 1-Loans"/>
      <sheetName val="Reconciliation"/>
      <sheetName val="Certification"/>
      <sheetName val="Lists"/>
    </sheetNames>
    <sheetDataSet>
      <sheetData sheetId="0">
        <row r="361">
          <cell r="K361">
            <v>0</v>
          </cell>
        </row>
      </sheetData>
      <sheetData sheetId="1" refreshError="1"/>
      <sheetData sheetId="2" refreshError="1"/>
      <sheetData sheetId="3"/>
      <sheetData sheetId="4">
        <row r="4">
          <cell r="A4" t="str">
            <v>DIRECT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Lists"/>
      <sheetName val="Indirect Grants"/>
      <sheetName val="Reconciliation"/>
      <sheetName val="Certification"/>
    </sheetNames>
    <sheetDataSet>
      <sheetData sheetId="0">
        <row r="427">
          <cell r="K4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ION.CAFR@vermont.gov?subject=CAFR9-SEFA" TargetMode="External"/><Relationship Id="rId1" Type="http://schemas.openxmlformats.org/officeDocument/2006/relationships/hyperlink" Target="mailto:VISION.AC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6"/>
  <sheetViews>
    <sheetView tabSelected="1" zoomScale="90" zoomScaleNormal="90" zoomScaleSheetLayoutView="75" workbookViewId="0">
      <pane xSplit="3" ySplit="7" topLeftCell="D301" activePane="bottomRight" state="frozen"/>
      <selection pane="topRight" activeCell="D1" sqref="D1"/>
      <selection pane="bottomLeft" activeCell="A6" sqref="A6"/>
      <selection pane="bottomRight" sqref="A1:B1"/>
    </sheetView>
  </sheetViews>
  <sheetFormatPr defaultColWidth="8.85546875" defaultRowHeight="12" outlineLevelRow="2" x14ac:dyDescent="0.2"/>
  <cols>
    <col min="1" max="1" width="49" style="2" customWidth="1"/>
    <col min="2" max="2" width="15.7109375" style="1" bestFit="1" customWidth="1"/>
    <col min="3" max="3" width="8" style="4" customWidth="1"/>
    <col min="4" max="5" width="18.28515625" style="13" customWidth="1"/>
    <col min="6" max="6" width="33" style="3" customWidth="1"/>
    <col min="7" max="7" width="25.5703125" style="1" bestFit="1" customWidth="1"/>
    <col min="8" max="8" width="21.7109375" style="2" customWidth="1"/>
    <col min="9" max="9" width="19.140625" style="3" customWidth="1"/>
    <col min="10" max="10" width="18.28515625" style="24" customWidth="1"/>
    <col min="11" max="11" width="15.85546875" style="24" customWidth="1"/>
    <col min="12" max="12" width="16.42578125" style="24" customWidth="1"/>
    <col min="13" max="13" width="15.28515625" style="24" customWidth="1"/>
    <col min="14" max="14" width="17" style="24" customWidth="1"/>
    <col min="15" max="15" width="13.7109375" style="24" customWidth="1"/>
    <col min="16" max="16" width="32.5703125" style="12" customWidth="1"/>
    <col min="17" max="16384" width="8.85546875" style="2"/>
  </cols>
  <sheetData>
    <row r="1" spans="1:16" ht="18.75" thickTop="1" x14ac:dyDescent="0.25">
      <c r="A1" s="305" t="s">
        <v>52</v>
      </c>
      <c r="B1" s="306"/>
    </row>
    <row r="2" spans="1:16" ht="18" x14ac:dyDescent="0.25">
      <c r="A2" s="307" t="s">
        <v>1181</v>
      </c>
      <c r="B2" s="308"/>
    </row>
    <row r="3" spans="1:16" ht="27" x14ac:dyDescent="0.2">
      <c r="A3" s="298" t="s">
        <v>1182</v>
      </c>
      <c r="B3" s="299"/>
      <c r="C3" s="26"/>
      <c r="D3" s="15"/>
      <c r="E3" s="15"/>
      <c r="F3" s="16"/>
      <c r="H3" s="1"/>
      <c r="I3" s="7"/>
      <c r="J3" s="20"/>
      <c r="K3" s="20"/>
      <c r="L3" s="20"/>
      <c r="M3" s="20"/>
      <c r="N3" s="20"/>
      <c r="O3" s="20"/>
    </row>
    <row r="4" spans="1:16" x14ac:dyDescent="0.2">
      <c r="C4" s="27"/>
      <c r="D4" s="15"/>
      <c r="E4" s="15"/>
      <c r="F4" s="14"/>
      <c r="I4" s="8"/>
      <c r="J4" s="20"/>
      <c r="K4" s="20"/>
      <c r="L4" s="20"/>
      <c r="M4" s="10"/>
      <c r="N4" s="20"/>
      <c r="O4" s="20"/>
    </row>
    <row r="5" spans="1:16" ht="12.75" x14ac:dyDescent="0.2">
      <c r="A5" s="6">
        <v>1</v>
      </c>
      <c r="B5" s="6">
        <v>2</v>
      </c>
      <c r="C5" s="6">
        <v>3</v>
      </c>
      <c r="D5" s="17">
        <v>4</v>
      </c>
      <c r="E5" s="17" t="s">
        <v>463</v>
      </c>
      <c r="F5" s="17">
        <v>5</v>
      </c>
      <c r="G5" s="6">
        <v>6</v>
      </c>
      <c r="H5" s="6">
        <v>7</v>
      </c>
      <c r="I5" s="9" t="s">
        <v>13</v>
      </c>
      <c r="J5" s="19">
        <v>9</v>
      </c>
      <c r="K5" s="19">
        <v>10</v>
      </c>
      <c r="L5" s="19">
        <v>11</v>
      </c>
      <c r="M5" s="19">
        <v>12</v>
      </c>
      <c r="N5" s="22">
        <v>13</v>
      </c>
      <c r="O5" s="23">
        <v>14</v>
      </c>
      <c r="P5" s="23">
        <v>15</v>
      </c>
    </row>
    <row r="6" spans="1:16" ht="4.5" customHeight="1" x14ac:dyDescent="0.2">
      <c r="A6" s="6"/>
      <c r="B6" s="6"/>
      <c r="C6" s="28"/>
      <c r="D6" s="17"/>
      <c r="E6" s="17"/>
      <c r="F6" s="17"/>
      <c r="G6" s="6"/>
      <c r="H6" s="6"/>
      <c r="I6" s="9"/>
      <c r="J6" s="19"/>
      <c r="K6" s="19"/>
      <c r="L6" s="19"/>
      <c r="M6" s="19"/>
      <c r="N6" s="22"/>
      <c r="O6" s="23"/>
      <c r="P6" s="23"/>
    </row>
    <row r="7" spans="1:16" ht="48" x14ac:dyDescent="0.2">
      <c r="A7" s="17" t="s">
        <v>1</v>
      </c>
      <c r="B7" s="17" t="s">
        <v>416</v>
      </c>
      <c r="C7" s="18" t="s">
        <v>458</v>
      </c>
      <c r="D7" s="18" t="s">
        <v>2</v>
      </c>
      <c r="E7" s="18" t="s">
        <v>418</v>
      </c>
      <c r="F7" s="17" t="s">
        <v>3</v>
      </c>
      <c r="G7" s="17" t="s">
        <v>4</v>
      </c>
      <c r="H7" s="17" t="s">
        <v>10</v>
      </c>
      <c r="I7" s="11" t="s">
        <v>459</v>
      </c>
      <c r="J7" s="21" t="s">
        <v>457</v>
      </c>
      <c r="K7" s="118" t="s">
        <v>460</v>
      </c>
      <c r="L7" s="21" t="s">
        <v>461</v>
      </c>
      <c r="M7" s="21" t="s">
        <v>462</v>
      </c>
      <c r="N7" s="22" t="s">
        <v>12</v>
      </c>
      <c r="O7" s="23" t="s">
        <v>9</v>
      </c>
      <c r="P7" s="23" t="s">
        <v>94</v>
      </c>
    </row>
    <row r="8" spans="1:16" ht="24" hidden="1" customHeight="1" outlineLevel="2" x14ac:dyDescent="0.2">
      <c r="A8" s="207" t="s">
        <v>417</v>
      </c>
      <c r="B8" s="208"/>
      <c r="C8" s="209">
        <v>11.035</v>
      </c>
      <c r="D8" s="210"/>
      <c r="E8" s="211"/>
      <c r="F8" s="212" t="s">
        <v>464</v>
      </c>
      <c r="G8" s="213" t="s">
        <v>6</v>
      </c>
      <c r="H8" s="214"/>
      <c r="I8" s="215"/>
      <c r="J8" s="216">
        <v>301074</v>
      </c>
      <c r="K8" s="217"/>
      <c r="L8" s="217"/>
      <c r="M8" s="217">
        <f t="shared" ref="M8:M11" si="0">K8-L8</f>
        <v>0</v>
      </c>
      <c r="N8" s="218"/>
      <c r="O8" s="219">
        <f t="shared" ref="O8:O11" si="1">IF(N8-L8&gt;0,N8-L8,0)</f>
        <v>0</v>
      </c>
      <c r="P8" s="221" t="str">
        <f t="shared" ref="P8:P12" si="2">IF(O8&lt;&gt;0,"SUBRECIPIENT EXPENSES CANNOT EXCEED COLUMN 11","")</f>
        <v/>
      </c>
    </row>
    <row r="9" spans="1:16" ht="24" hidden="1" customHeight="1" outlineLevel="2" x14ac:dyDescent="0.2">
      <c r="A9" s="207" t="s">
        <v>417</v>
      </c>
      <c r="B9" s="208"/>
      <c r="C9" s="209">
        <v>21.018999999999998</v>
      </c>
      <c r="D9" s="210"/>
      <c r="E9" s="211" t="s">
        <v>418</v>
      </c>
      <c r="F9" s="212" t="s">
        <v>389</v>
      </c>
      <c r="G9" s="213" t="s">
        <v>6</v>
      </c>
      <c r="H9" s="214"/>
      <c r="I9" s="215"/>
      <c r="J9" s="216">
        <v>767186</v>
      </c>
      <c r="K9" s="217"/>
      <c r="L9" s="217"/>
      <c r="M9" s="217">
        <f t="shared" si="0"/>
        <v>0</v>
      </c>
      <c r="N9" s="218"/>
      <c r="O9" s="219">
        <f t="shared" si="1"/>
        <v>0</v>
      </c>
      <c r="P9" s="221" t="str">
        <f t="shared" si="2"/>
        <v/>
      </c>
    </row>
    <row r="10" spans="1:16" ht="24" hidden="1" customHeight="1" outlineLevel="2" x14ac:dyDescent="0.2">
      <c r="A10" s="207" t="s">
        <v>417</v>
      </c>
      <c r="B10" s="208"/>
      <c r="C10" s="209">
        <v>21.023</v>
      </c>
      <c r="D10" s="210"/>
      <c r="E10" s="211" t="s">
        <v>418</v>
      </c>
      <c r="F10" s="212" t="s">
        <v>419</v>
      </c>
      <c r="G10" s="213" t="s">
        <v>6</v>
      </c>
      <c r="H10" s="214"/>
      <c r="I10" s="215"/>
      <c r="J10" s="216">
        <v>132992498</v>
      </c>
      <c r="K10" s="217"/>
      <c r="L10" s="217"/>
      <c r="M10" s="217">
        <f t="shared" si="0"/>
        <v>0</v>
      </c>
      <c r="N10" s="218"/>
      <c r="O10" s="219">
        <f t="shared" si="1"/>
        <v>0</v>
      </c>
      <c r="P10" s="221" t="str">
        <f t="shared" si="2"/>
        <v/>
      </c>
    </row>
    <row r="11" spans="1:16" ht="24" hidden="1" customHeight="1" outlineLevel="2" x14ac:dyDescent="0.2">
      <c r="A11" s="207" t="s">
        <v>417</v>
      </c>
      <c r="B11" s="208"/>
      <c r="C11" s="209">
        <v>21.027000000000001</v>
      </c>
      <c r="D11" s="210" t="s">
        <v>370</v>
      </c>
      <c r="E11" s="211" t="s">
        <v>418</v>
      </c>
      <c r="F11" s="212" t="s">
        <v>465</v>
      </c>
      <c r="G11" s="213" t="s">
        <v>6</v>
      </c>
      <c r="H11" s="214"/>
      <c r="I11" s="215"/>
      <c r="J11" s="216">
        <v>202746808</v>
      </c>
      <c r="K11" s="217"/>
      <c r="L11" s="217"/>
      <c r="M11" s="217">
        <f t="shared" si="0"/>
        <v>0</v>
      </c>
      <c r="N11" s="218"/>
      <c r="O11" s="219">
        <f t="shared" si="1"/>
        <v>0</v>
      </c>
      <c r="P11" s="221" t="str">
        <f t="shared" si="2"/>
        <v/>
      </c>
    </row>
    <row r="12" spans="1:16" ht="24" customHeight="1" outlineLevel="1" collapsed="1" x14ac:dyDescent="0.2">
      <c r="A12" s="220" t="s">
        <v>509</v>
      </c>
      <c r="B12" s="209"/>
      <c r="C12" s="209"/>
      <c r="D12" s="209"/>
      <c r="E12" s="209"/>
      <c r="F12" s="209"/>
      <c r="G12" s="209"/>
      <c r="H12" s="214"/>
      <c r="I12" s="209"/>
      <c r="J12" s="216">
        <f t="shared" ref="J12:O12" si="3">SUBTOTAL(9,J8:J11)</f>
        <v>336807566</v>
      </c>
      <c r="K12" s="216">
        <f t="shared" si="3"/>
        <v>0</v>
      </c>
      <c r="L12" s="216">
        <f t="shared" si="3"/>
        <v>0</v>
      </c>
      <c r="M12" s="216">
        <f t="shared" si="3"/>
        <v>0</v>
      </c>
      <c r="N12" s="216">
        <f t="shared" si="3"/>
        <v>0</v>
      </c>
      <c r="O12" s="216">
        <f t="shared" si="3"/>
        <v>0</v>
      </c>
      <c r="P12" s="221" t="str">
        <f t="shared" si="2"/>
        <v/>
      </c>
    </row>
    <row r="13" spans="1:16" ht="24" hidden="1" outlineLevel="2" x14ac:dyDescent="0.2">
      <c r="A13" s="207" t="s">
        <v>466</v>
      </c>
      <c r="B13" s="222" t="s">
        <v>467</v>
      </c>
      <c r="C13" s="209">
        <v>11.302</v>
      </c>
      <c r="D13" s="210" t="s">
        <v>353</v>
      </c>
      <c r="E13" s="211"/>
      <c r="F13" s="212" t="s">
        <v>420</v>
      </c>
      <c r="G13" s="222" t="s">
        <v>6</v>
      </c>
      <c r="H13" s="214"/>
      <c r="I13" s="214"/>
      <c r="J13" s="216">
        <v>10797</v>
      </c>
      <c r="K13" s="217"/>
      <c r="L13" s="217"/>
      <c r="M13" s="217">
        <f t="shared" ref="M13:M26" si="4">K13-L13</f>
        <v>0</v>
      </c>
      <c r="N13" s="218"/>
      <c r="O13" s="219">
        <f t="shared" ref="O13:O26" si="5">IF(N13-L13&gt;0,N13-L13,0)</f>
        <v>0</v>
      </c>
      <c r="P13" s="221" t="str">
        <f>IF(O13&lt;&gt;0,"SUBRECIPIENT EXPENSES CANNOT EXCEED COLUMN 11","")</f>
        <v/>
      </c>
    </row>
    <row r="14" spans="1:16" ht="24" hidden="1" outlineLevel="2" x14ac:dyDescent="0.2">
      <c r="A14" s="207" t="s">
        <v>466</v>
      </c>
      <c r="B14" s="222" t="s">
        <v>467</v>
      </c>
      <c r="C14" s="209">
        <v>11.307</v>
      </c>
      <c r="D14" s="210" t="s">
        <v>353</v>
      </c>
      <c r="E14" s="211"/>
      <c r="F14" s="212" t="s">
        <v>468</v>
      </c>
      <c r="G14" s="222" t="s">
        <v>6</v>
      </c>
      <c r="H14" s="214"/>
      <c r="I14" s="214"/>
      <c r="J14" s="216">
        <v>823576</v>
      </c>
      <c r="K14" s="217"/>
      <c r="L14" s="217"/>
      <c r="M14" s="217">
        <f t="shared" si="4"/>
        <v>0</v>
      </c>
      <c r="N14" s="218"/>
      <c r="O14" s="219">
        <f t="shared" si="5"/>
        <v>0</v>
      </c>
      <c r="P14" s="221" t="str">
        <f t="shared" ref="P14:P77" si="6">IF(O14&lt;&gt;0,"SUBRECIPIENT EXPENSES CANNOT EXCEED COLUMN 11","")</f>
        <v/>
      </c>
    </row>
    <row r="15" spans="1:16" ht="24" hidden="1" outlineLevel="2" x14ac:dyDescent="0.2">
      <c r="A15" s="207" t="s">
        <v>466</v>
      </c>
      <c r="B15" s="222" t="s">
        <v>469</v>
      </c>
      <c r="C15" s="209">
        <v>12.002000000000001</v>
      </c>
      <c r="D15" s="210" t="s">
        <v>95</v>
      </c>
      <c r="E15" s="211"/>
      <c r="F15" s="212" t="s">
        <v>96</v>
      </c>
      <c r="G15" s="222" t="s">
        <v>6</v>
      </c>
      <c r="H15" s="214"/>
      <c r="I15" s="214"/>
      <c r="J15" s="216">
        <v>581525</v>
      </c>
      <c r="K15" s="217"/>
      <c r="L15" s="217"/>
      <c r="M15" s="217">
        <f t="shared" si="4"/>
        <v>0</v>
      </c>
      <c r="N15" s="218"/>
      <c r="O15" s="219">
        <f t="shared" si="5"/>
        <v>0</v>
      </c>
      <c r="P15" s="221" t="str">
        <f t="shared" si="6"/>
        <v/>
      </c>
    </row>
    <row r="16" spans="1:16" ht="24" hidden="1" outlineLevel="2" x14ac:dyDescent="0.2">
      <c r="A16" s="207" t="s">
        <v>466</v>
      </c>
      <c r="B16" s="222" t="s">
        <v>470</v>
      </c>
      <c r="C16" s="209">
        <v>12.617000000000001</v>
      </c>
      <c r="D16" s="210" t="s">
        <v>95</v>
      </c>
      <c r="E16" s="211"/>
      <c r="F16" s="212" t="s">
        <v>97</v>
      </c>
      <c r="G16" s="222" t="s">
        <v>6</v>
      </c>
      <c r="H16" s="214"/>
      <c r="I16" s="214"/>
      <c r="J16" s="216">
        <v>162289</v>
      </c>
      <c r="K16" s="217"/>
      <c r="L16" s="217"/>
      <c r="M16" s="217">
        <f t="shared" si="4"/>
        <v>0</v>
      </c>
      <c r="N16" s="218"/>
      <c r="O16" s="219">
        <f t="shared" si="5"/>
        <v>0</v>
      </c>
      <c r="P16" s="221" t="str">
        <f t="shared" si="6"/>
        <v/>
      </c>
    </row>
    <row r="17" spans="1:16" ht="36" hidden="1" outlineLevel="2" x14ac:dyDescent="0.2">
      <c r="A17" s="207" t="s">
        <v>466</v>
      </c>
      <c r="B17" s="222" t="s">
        <v>470</v>
      </c>
      <c r="C17" s="209">
        <v>14.228</v>
      </c>
      <c r="D17" s="210" t="s">
        <v>102</v>
      </c>
      <c r="E17" s="211"/>
      <c r="F17" s="212" t="s">
        <v>103</v>
      </c>
      <c r="G17" s="222" t="s">
        <v>6</v>
      </c>
      <c r="H17" s="214"/>
      <c r="I17" s="214"/>
      <c r="J17" s="216">
        <v>9573064</v>
      </c>
      <c r="K17" s="217"/>
      <c r="L17" s="217"/>
      <c r="M17" s="217">
        <f t="shared" si="4"/>
        <v>0</v>
      </c>
      <c r="N17" s="218"/>
      <c r="O17" s="219">
        <f t="shared" si="5"/>
        <v>0</v>
      </c>
      <c r="P17" s="221" t="str">
        <f t="shared" si="6"/>
        <v/>
      </c>
    </row>
    <row r="18" spans="1:16" ht="36" hidden="1" outlineLevel="2" x14ac:dyDescent="0.2">
      <c r="A18" s="207" t="s">
        <v>466</v>
      </c>
      <c r="B18" s="222" t="s">
        <v>470</v>
      </c>
      <c r="C18" s="209">
        <v>14.228</v>
      </c>
      <c r="D18" s="210" t="s">
        <v>102</v>
      </c>
      <c r="E18" s="211"/>
      <c r="F18" s="212" t="s">
        <v>471</v>
      </c>
      <c r="G18" s="222" t="s">
        <v>6</v>
      </c>
      <c r="H18" s="214"/>
      <c r="I18" s="214"/>
      <c r="J18" s="216">
        <v>365875</v>
      </c>
      <c r="K18" s="217"/>
      <c r="L18" s="217"/>
      <c r="M18" s="217">
        <f t="shared" si="4"/>
        <v>0</v>
      </c>
      <c r="N18" s="218"/>
      <c r="O18" s="219">
        <f t="shared" si="5"/>
        <v>0</v>
      </c>
      <c r="P18" s="221" t="str">
        <f t="shared" si="6"/>
        <v/>
      </c>
    </row>
    <row r="19" spans="1:16" ht="36" hidden="1" outlineLevel="2" x14ac:dyDescent="0.2">
      <c r="A19" s="207" t="s">
        <v>466</v>
      </c>
      <c r="B19" s="222" t="s">
        <v>470</v>
      </c>
      <c r="C19" s="209">
        <v>14.239000000000001</v>
      </c>
      <c r="D19" s="210" t="s">
        <v>102</v>
      </c>
      <c r="E19" s="211"/>
      <c r="F19" s="212" t="s">
        <v>104</v>
      </c>
      <c r="G19" s="222" t="s">
        <v>6</v>
      </c>
      <c r="H19" s="214"/>
      <c r="I19" s="214"/>
      <c r="J19" s="216">
        <v>358251</v>
      </c>
      <c r="K19" s="217"/>
      <c r="L19" s="217"/>
      <c r="M19" s="217">
        <f t="shared" si="4"/>
        <v>0</v>
      </c>
      <c r="N19" s="218"/>
      <c r="O19" s="219">
        <f t="shared" si="5"/>
        <v>0</v>
      </c>
      <c r="P19" s="221" t="str">
        <f t="shared" si="6"/>
        <v/>
      </c>
    </row>
    <row r="20" spans="1:16" ht="24.6" hidden="1" customHeight="1" outlineLevel="2" x14ac:dyDescent="0.2">
      <c r="A20" s="207" t="s">
        <v>466</v>
      </c>
      <c r="B20" s="222" t="s">
        <v>470</v>
      </c>
      <c r="C20" s="209">
        <v>14.269</v>
      </c>
      <c r="D20" s="210" t="s">
        <v>102</v>
      </c>
      <c r="E20" s="211"/>
      <c r="F20" s="212" t="s">
        <v>105</v>
      </c>
      <c r="G20" s="222" t="s">
        <v>6</v>
      </c>
      <c r="H20" s="214"/>
      <c r="I20" s="214"/>
      <c r="J20" s="216"/>
      <c r="K20" s="217"/>
      <c r="L20" s="217"/>
      <c r="M20" s="217">
        <f t="shared" si="4"/>
        <v>0</v>
      </c>
      <c r="N20" s="218"/>
      <c r="O20" s="219">
        <f t="shared" si="5"/>
        <v>0</v>
      </c>
      <c r="P20" s="221" t="str">
        <f t="shared" si="6"/>
        <v/>
      </c>
    </row>
    <row r="21" spans="1:16" ht="24" hidden="1" outlineLevel="2" x14ac:dyDescent="0.2">
      <c r="A21" s="207" t="s">
        <v>466</v>
      </c>
      <c r="B21" s="222" t="s">
        <v>472</v>
      </c>
      <c r="C21" s="209">
        <v>15.904</v>
      </c>
      <c r="D21" s="210" t="s">
        <v>106</v>
      </c>
      <c r="E21" s="211"/>
      <c r="F21" s="212" t="s">
        <v>107</v>
      </c>
      <c r="G21" s="222" t="s">
        <v>6</v>
      </c>
      <c r="H21" s="214"/>
      <c r="I21" s="214"/>
      <c r="J21" s="216">
        <v>492761</v>
      </c>
      <c r="K21" s="217"/>
      <c r="L21" s="217"/>
      <c r="M21" s="217">
        <f t="shared" si="4"/>
        <v>0</v>
      </c>
      <c r="N21" s="218"/>
      <c r="O21" s="219">
        <f t="shared" si="5"/>
        <v>0</v>
      </c>
      <c r="P21" s="221" t="str">
        <f t="shared" si="6"/>
        <v/>
      </c>
    </row>
    <row r="22" spans="1:16" ht="24" hidden="1" outlineLevel="2" x14ac:dyDescent="0.2">
      <c r="A22" s="207" t="s">
        <v>466</v>
      </c>
      <c r="B22" s="222" t="s">
        <v>472</v>
      </c>
      <c r="C22" s="209">
        <v>15.926</v>
      </c>
      <c r="D22" s="210" t="s">
        <v>106</v>
      </c>
      <c r="E22" s="211"/>
      <c r="F22" s="223" t="s">
        <v>423</v>
      </c>
      <c r="G22" s="222" t="s">
        <v>6</v>
      </c>
      <c r="H22" s="214"/>
      <c r="I22" s="214"/>
      <c r="J22" s="216">
        <v>1547</v>
      </c>
      <c r="K22" s="217"/>
      <c r="L22" s="217"/>
      <c r="M22" s="217">
        <f t="shared" si="4"/>
        <v>0</v>
      </c>
      <c r="N22" s="218"/>
      <c r="O22" s="219">
        <f t="shared" si="5"/>
        <v>0</v>
      </c>
      <c r="P22" s="221" t="str">
        <f t="shared" si="6"/>
        <v/>
      </c>
    </row>
    <row r="23" spans="1:16" ht="26.45" hidden="1" customHeight="1" outlineLevel="2" x14ac:dyDescent="0.2">
      <c r="A23" s="207" t="s">
        <v>466</v>
      </c>
      <c r="B23" s="224" t="s">
        <v>470</v>
      </c>
      <c r="C23" s="209">
        <v>21.026</v>
      </c>
      <c r="D23" s="210" t="s">
        <v>473</v>
      </c>
      <c r="E23" s="211"/>
      <c r="F23" s="223" t="s">
        <v>474</v>
      </c>
      <c r="G23" s="224" t="s">
        <v>6</v>
      </c>
      <c r="H23" s="214"/>
      <c r="I23" s="214"/>
      <c r="J23" s="216">
        <v>25480555</v>
      </c>
      <c r="K23" s="217"/>
      <c r="L23" s="217"/>
      <c r="M23" s="217">
        <f t="shared" si="4"/>
        <v>0</v>
      </c>
      <c r="N23" s="218"/>
      <c r="O23" s="219">
        <f t="shared" si="5"/>
        <v>0</v>
      </c>
      <c r="P23" s="221" t="str">
        <f t="shared" si="6"/>
        <v/>
      </c>
    </row>
    <row r="24" spans="1:16" ht="24" hidden="1" outlineLevel="2" x14ac:dyDescent="0.2">
      <c r="A24" s="207" t="s">
        <v>466</v>
      </c>
      <c r="B24" s="222" t="s">
        <v>469</v>
      </c>
      <c r="C24" s="209">
        <v>59.061</v>
      </c>
      <c r="D24" s="210" t="s">
        <v>98</v>
      </c>
      <c r="E24" s="211"/>
      <c r="F24" s="212" t="s">
        <v>99</v>
      </c>
      <c r="G24" s="222" t="s">
        <v>6</v>
      </c>
      <c r="H24" s="214"/>
      <c r="I24" s="214"/>
      <c r="J24" s="216">
        <v>305270</v>
      </c>
      <c r="K24" s="217"/>
      <c r="L24" s="217"/>
      <c r="M24" s="217">
        <f t="shared" si="4"/>
        <v>0</v>
      </c>
      <c r="N24" s="218"/>
      <c r="O24" s="219">
        <f t="shared" si="5"/>
        <v>0</v>
      </c>
      <c r="P24" s="221" t="str">
        <f t="shared" si="6"/>
        <v/>
      </c>
    </row>
    <row r="25" spans="1:16" ht="24" hidden="1" customHeight="1" outlineLevel="2" x14ac:dyDescent="0.2">
      <c r="A25" s="207" t="s">
        <v>466</v>
      </c>
      <c r="B25" s="222" t="s">
        <v>469</v>
      </c>
      <c r="C25" s="209">
        <v>66.817999999999998</v>
      </c>
      <c r="D25" s="210" t="s">
        <v>100</v>
      </c>
      <c r="E25" s="211"/>
      <c r="F25" s="212" t="s">
        <v>101</v>
      </c>
      <c r="G25" s="222" t="s">
        <v>6</v>
      </c>
      <c r="H25" s="214"/>
      <c r="I25" s="214"/>
      <c r="J25" s="216">
        <v>774</v>
      </c>
      <c r="K25" s="225"/>
      <c r="L25" s="225"/>
      <c r="M25" s="217">
        <f t="shared" si="4"/>
        <v>0</v>
      </c>
      <c r="N25" s="218"/>
      <c r="O25" s="219">
        <f t="shared" si="5"/>
        <v>0</v>
      </c>
      <c r="P25" s="221" t="str">
        <f t="shared" si="6"/>
        <v/>
      </c>
    </row>
    <row r="26" spans="1:16" ht="24" hidden="1" customHeight="1" outlineLevel="2" x14ac:dyDescent="0.2">
      <c r="A26" s="207" t="s">
        <v>466</v>
      </c>
      <c r="B26" s="222" t="s">
        <v>469</v>
      </c>
      <c r="C26" s="209">
        <v>90.600999999999999</v>
      </c>
      <c r="D26" s="210" t="s">
        <v>350</v>
      </c>
      <c r="E26" s="211"/>
      <c r="F26" s="212" t="s">
        <v>351</v>
      </c>
      <c r="G26" s="222" t="s">
        <v>7</v>
      </c>
      <c r="H26" s="214" t="s">
        <v>421</v>
      </c>
      <c r="I26" s="214" t="s">
        <v>422</v>
      </c>
      <c r="J26" s="216">
        <v>399076</v>
      </c>
      <c r="K26" s="217"/>
      <c r="L26" s="217"/>
      <c r="M26" s="217">
        <f t="shared" si="4"/>
        <v>0</v>
      </c>
      <c r="N26" s="218"/>
      <c r="O26" s="219">
        <f t="shared" si="5"/>
        <v>0</v>
      </c>
      <c r="P26" s="221" t="str">
        <f t="shared" si="6"/>
        <v/>
      </c>
    </row>
    <row r="27" spans="1:16" ht="24" customHeight="1" outlineLevel="1" collapsed="1" x14ac:dyDescent="0.2">
      <c r="A27" s="220" t="s">
        <v>510</v>
      </c>
      <c r="B27" s="222"/>
      <c r="C27" s="209"/>
      <c r="D27" s="210"/>
      <c r="E27" s="211"/>
      <c r="F27" s="212"/>
      <c r="G27" s="222"/>
      <c r="H27" s="214"/>
      <c r="I27" s="214"/>
      <c r="J27" s="216">
        <f t="shared" ref="J27:O27" si="7">SUBTOTAL(9,J13:J26)</f>
        <v>38555360</v>
      </c>
      <c r="K27" s="216">
        <f t="shared" si="7"/>
        <v>0</v>
      </c>
      <c r="L27" s="216">
        <f t="shared" si="7"/>
        <v>0</v>
      </c>
      <c r="M27" s="216">
        <f t="shared" si="7"/>
        <v>0</v>
      </c>
      <c r="N27" s="216">
        <f t="shared" si="7"/>
        <v>0</v>
      </c>
      <c r="O27" s="216">
        <f t="shared" si="7"/>
        <v>0</v>
      </c>
      <c r="P27" s="221" t="str">
        <f t="shared" si="6"/>
        <v/>
      </c>
    </row>
    <row r="28" spans="1:16" ht="24" hidden="1" outlineLevel="2" x14ac:dyDescent="0.2">
      <c r="A28" s="207" t="s">
        <v>108</v>
      </c>
      <c r="B28" s="222" t="s">
        <v>475</v>
      </c>
      <c r="C28" s="209">
        <v>10.025</v>
      </c>
      <c r="D28" s="210" t="s">
        <v>109</v>
      </c>
      <c r="E28" s="211"/>
      <c r="F28" s="212" t="s">
        <v>110</v>
      </c>
      <c r="G28" s="222" t="s">
        <v>6</v>
      </c>
      <c r="H28" s="214"/>
      <c r="I28" s="214"/>
      <c r="J28" s="217">
        <v>337225</v>
      </c>
      <c r="K28" s="217"/>
      <c r="L28" s="217"/>
      <c r="M28" s="217">
        <f t="shared" ref="M28:M40" si="8">K28-L28</f>
        <v>0</v>
      </c>
      <c r="N28" s="218"/>
      <c r="O28" s="219">
        <f t="shared" ref="O28:O40" si="9">IF(N28-L28&gt;0,N28-L28,0)</f>
        <v>0</v>
      </c>
      <c r="P28" s="221" t="str">
        <f t="shared" si="6"/>
        <v/>
      </c>
    </row>
    <row r="29" spans="1:16" ht="24" hidden="1" outlineLevel="2" x14ac:dyDescent="0.2">
      <c r="A29" s="226" t="s">
        <v>108</v>
      </c>
      <c r="B29" s="222" t="s">
        <v>475</v>
      </c>
      <c r="C29" s="209">
        <v>10.069000000000001</v>
      </c>
      <c r="D29" s="210" t="s">
        <v>109</v>
      </c>
      <c r="E29" s="211"/>
      <c r="F29" s="212" t="s">
        <v>476</v>
      </c>
      <c r="G29" s="222" t="s">
        <v>6</v>
      </c>
      <c r="H29" s="214"/>
      <c r="I29" s="214"/>
      <c r="J29" s="217">
        <v>54138</v>
      </c>
      <c r="K29" s="217"/>
      <c r="L29" s="217"/>
      <c r="M29" s="217">
        <f t="shared" si="8"/>
        <v>0</v>
      </c>
      <c r="N29" s="218"/>
      <c r="O29" s="219">
        <f t="shared" si="9"/>
        <v>0</v>
      </c>
      <c r="P29" s="221" t="str">
        <f t="shared" si="6"/>
        <v/>
      </c>
    </row>
    <row r="30" spans="1:16" ht="24" hidden="1" outlineLevel="2" x14ac:dyDescent="0.2">
      <c r="A30" s="226" t="s">
        <v>108</v>
      </c>
      <c r="B30" s="222" t="s">
        <v>475</v>
      </c>
      <c r="C30" s="209">
        <v>10.153</v>
      </c>
      <c r="D30" s="210" t="s">
        <v>109</v>
      </c>
      <c r="E30" s="211"/>
      <c r="F30" s="212" t="s">
        <v>477</v>
      </c>
      <c r="G30" s="222" t="s">
        <v>6</v>
      </c>
      <c r="H30" s="214"/>
      <c r="I30" s="214"/>
      <c r="J30" s="217">
        <v>31770</v>
      </c>
      <c r="K30" s="217"/>
      <c r="L30" s="217"/>
      <c r="M30" s="217">
        <f t="shared" si="8"/>
        <v>0</v>
      </c>
      <c r="N30" s="218"/>
      <c r="O30" s="219">
        <f t="shared" si="9"/>
        <v>0</v>
      </c>
      <c r="P30" s="221" t="str">
        <f t="shared" si="6"/>
        <v/>
      </c>
    </row>
    <row r="31" spans="1:16" ht="24" hidden="1" outlineLevel="2" x14ac:dyDescent="0.2">
      <c r="A31" s="226" t="s">
        <v>108</v>
      </c>
      <c r="B31" s="222" t="s">
        <v>475</v>
      </c>
      <c r="C31" s="209">
        <v>10.156000000000001</v>
      </c>
      <c r="D31" s="210" t="s">
        <v>109</v>
      </c>
      <c r="E31" s="211"/>
      <c r="F31" s="212" t="s">
        <v>478</v>
      </c>
      <c r="G31" s="222" t="s">
        <v>6</v>
      </c>
      <c r="H31" s="214"/>
      <c r="I31" s="214"/>
      <c r="J31" s="217">
        <v>30554</v>
      </c>
      <c r="K31" s="217"/>
      <c r="L31" s="217"/>
      <c r="M31" s="217">
        <f t="shared" si="8"/>
        <v>0</v>
      </c>
      <c r="N31" s="218"/>
      <c r="O31" s="219">
        <f t="shared" si="9"/>
        <v>0</v>
      </c>
      <c r="P31" s="221" t="str">
        <f t="shared" si="6"/>
        <v/>
      </c>
    </row>
    <row r="32" spans="1:16" ht="24" hidden="1" outlineLevel="2" x14ac:dyDescent="0.2">
      <c r="A32" s="226" t="s">
        <v>108</v>
      </c>
      <c r="B32" s="222" t="s">
        <v>475</v>
      </c>
      <c r="C32" s="209">
        <v>10.163</v>
      </c>
      <c r="D32" s="210" t="s">
        <v>109</v>
      </c>
      <c r="E32" s="211"/>
      <c r="F32" s="212" t="s">
        <v>479</v>
      </c>
      <c r="G32" s="222" t="s">
        <v>6</v>
      </c>
      <c r="H32" s="214"/>
      <c r="I32" s="214"/>
      <c r="J32" s="217">
        <v>3358</v>
      </c>
      <c r="K32" s="217"/>
      <c r="L32" s="217"/>
      <c r="M32" s="217">
        <f t="shared" si="8"/>
        <v>0</v>
      </c>
      <c r="N32" s="218"/>
      <c r="O32" s="219">
        <f t="shared" si="9"/>
        <v>0</v>
      </c>
      <c r="P32" s="221" t="str">
        <f t="shared" si="6"/>
        <v/>
      </c>
    </row>
    <row r="33" spans="1:16" ht="24" hidden="1" outlineLevel="2" x14ac:dyDescent="0.2">
      <c r="A33" s="226" t="s">
        <v>108</v>
      </c>
      <c r="B33" s="222" t="s">
        <v>475</v>
      </c>
      <c r="C33" s="209">
        <v>10.17</v>
      </c>
      <c r="D33" s="210" t="s">
        <v>109</v>
      </c>
      <c r="E33" s="211"/>
      <c r="F33" s="212" t="s">
        <v>111</v>
      </c>
      <c r="G33" s="222" t="s">
        <v>6</v>
      </c>
      <c r="H33" s="214"/>
      <c r="I33" s="214"/>
      <c r="J33" s="217">
        <v>397639</v>
      </c>
      <c r="K33" s="217"/>
      <c r="L33" s="217"/>
      <c r="M33" s="217">
        <f t="shared" si="8"/>
        <v>0</v>
      </c>
      <c r="N33" s="218"/>
      <c r="O33" s="219">
        <f t="shared" si="9"/>
        <v>0</v>
      </c>
      <c r="P33" s="221" t="str">
        <f t="shared" si="6"/>
        <v/>
      </c>
    </row>
    <row r="34" spans="1:16" ht="24" hidden="1" outlineLevel="2" x14ac:dyDescent="0.2">
      <c r="A34" s="226" t="s">
        <v>108</v>
      </c>
      <c r="B34" s="222" t="s">
        <v>475</v>
      </c>
      <c r="C34" s="209">
        <v>10.170999999999999</v>
      </c>
      <c r="D34" s="210" t="s">
        <v>109</v>
      </c>
      <c r="E34" s="211"/>
      <c r="F34" s="212" t="s">
        <v>480</v>
      </c>
      <c r="G34" s="222" t="s">
        <v>6</v>
      </c>
      <c r="H34" s="214"/>
      <c r="I34" s="214"/>
      <c r="J34" s="217">
        <v>383681</v>
      </c>
      <c r="K34" s="217"/>
      <c r="L34" s="217"/>
      <c r="M34" s="217">
        <f t="shared" si="8"/>
        <v>0</v>
      </c>
      <c r="N34" s="218"/>
      <c r="O34" s="219">
        <f t="shared" si="9"/>
        <v>0</v>
      </c>
      <c r="P34" s="221" t="str">
        <f t="shared" si="6"/>
        <v/>
      </c>
    </row>
    <row r="35" spans="1:16" ht="24" hidden="1" outlineLevel="2" x14ac:dyDescent="0.2">
      <c r="A35" s="226" t="s">
        <v>108</v>
      </c>
      <c r="B35" s="222" t="s">
        <v>475</v>
      </c>
      <c r="C35" s="209">
        <v>10.173999999999999</v>
      </c>
      <c r="D35" s="210" t="s">
        <v>109</v>
      </c>
      <c r="E35" s="211"/>
      <c r="F35" s="212" t="s">
        <v>112</v>
      </c>
      <c r="G35" s="222" t="s">
        <v>6</v>
      </c>
      <c r="H35" s="214"/>
      <c r="I35" s="214"/>
      <c r="J35" s="217">
        <v>87776</v>
      </c>
      <c r="K35" s="217"/>
      <c r="L35" s="217"/>
      <c r="M35" s="217">
        <f t="shared" si="8"/>
        <v>0</v>
      </c>
      <c r="N35" s="218"/>
      <c r="O35" s="219">
        <f t="shared" si="9"/>
        <v>0</v>
      </c>
      <c r="P35" s="221" t="str">
        <f t="shared" si="6"/>
        <v/>
      </c>
    </row>
    <row r="36" spans="1:16" ht="24" hidden="1" outlineLevel="2" x14ac:dyDescent="0.2">
      <c r="A36" s="226" t="s">
        <v>108</v>
      </c>
      <c r="B36" s="222" t="s">
        <v>475</v>
      </c>
      <c r="C36" s="209">
        <v>10.176</v>
      </c>
      <c r="D36" s="210" t="s">
        <v>109</v>
      </c>
      <c r="E36" s="211"/>
      <c r="F36" s="212" t="s">
        <v>425</v>
      </c>
      <c r="G36" s="222" t="s">
        <v>6</v>
      </c>
      <c r="H36" s="214"/>
      <c r="I36" s="214"/>
      <c r="J36" s="217">
        <v>4965372</v>
      </c>
      <c r="K36" s="217"/>
      <c r="L36" s="217"/>
      <c r="M36" s="217">
        <f t="shared" si="8"/>
        <v>0</v>
      </c>
      <c r="N36" s="218"/>
      <c r="O36" s="219">
        <f t="shared" si="9"/>
        <v>0</v>
      </c>
      <c r="P36" s="221" t="str">
        <f t="shared" si="6"/>
        <v/>
      </c>
    </row>
    <row r="37" spans="1:16" ht="24" hidden="1" outlineLevel="2" x14ac:dyDescent="0.2">
      <c r="A37" s="226" t="s">
        <v>108</v>
      </c>
      <c r="B37" s="222" t="s">
        <v>475</v>
      </c>
      <c r="C37" s="209">
        <v>10.182</v>
      </c>
      <c r="D37" s="210" t="s">
        <v>109</v>
      </c>
      <c r="E37" s="211"/>
      <c r="F37" s="212" t="s">
        <v>481</v>
      </c>
      <c r="G37" s="222" t="s">
        <v>6</v>
      </c>
      <c r="H37" s="214"/>
      <c r="I37" s="214"/>
      <c r="J37" s="217">
        <v>210062</v>
      </c>
      <c r="K37" s="217"/>
      <c r="L37" s="217"/>
      <c r="M37" s="217">
        <f t="shared" si="8"/>
        <v>0</v>
      </c>
      <c r="N37" s="218"/>
      <c r="O37" s="219">
        <f t="shared" si="9"/>
        <v>0</v>
      </c>
      <c r="P37" s="221" t="str">
        <f t="shared" si="6"/>
        <v/>
      </c>
    </row>
    <row r="38" spans="1:16" ht="24" hidden="1" outlineLevel="2" x14ac:dyDescent="0.2">
      <c r="A38" s="226" t="s">
        <v>108</v>
      </c>
      <c r="B38" s="222" t="s">
        <v>475</v>
      </c>
      <c r="C38" s="209">
        <v>10.475</v>
      </c>
      <c r="D38" s="210" t="s">
        <v>109</v>
      </c>
      <c r="E38" s="211"/>
      <c r="F38" s="227" t="s">
        <v>113</v>
      </c>
      <c r="G38" s="222" t="s">
        <v>6</v>
      </c>
      <c r="H38" s="214"/>
      <c r="I38" s="214"/>
      <c r="J38" s="217">
        <v>911297</v>
      </c>
      <c r="K38" s="217"/>
      <c r="L38" s="217"/>
      <c r="M38" s="217">
        <f t="shared" si="8"/>
        <v>0</v>
      </c>
      <c r="N38" s="218"/>
      <c r="O38" s="219">
        <f t="shared" si="9"/>
        <v>0</v>
      </c>
      <c r="P38" s="221" t="str">
        <f t="shared" si="6"/>
        <v/>
      </c>
    </row>
    <row r="39" spans="1:16" ht="24" hidden="1" outlineLevel="2" x14ac:dyDescent="0.2">
      <c r="A39" s="226" t="s">
        <v>108</v>
      </c>
      <c r="B39" s="222" t="s">
        <v>475</v>
      </c>
      <c r="C39" s="209">
        <v>10.477</v>
      </c>
      <c r="D39" s="210" t="s">
        <v>109</v>
      </c>
      <c r="E39" s="211"/>
      <c r="F39" s="227" t="s">
        <v>424</v>
      </c>
      <c r="G39" s="222" t="s">
        <v>6</v>
      </c>
      <c r="H39" s="214"/>
      <c r="I39" s="214"/>
      <c r="J39" s="217">
        <v>732332</v>
      </c>
      <c r="K39" s="217"/>
      <c r="L39" s="217"/>
      <c r="M39" s="217">
        <f t="shared" ref="M39" si="10">K39-L39</f>
        <v>0</v>
      </c>
      <c r="N39" s="218"/>
      <c r="O39" s="219">
        <f t="shared" ref="O39" si="11">IF(N39-L39&gt;0,N39-L39,0)</f>
        <v>0</v>
      </c>
      <c r="P39" s="221" t="str">
        <f t="shared" si="6"/>
        <v/>
      </c>
    </row>
    <row r="40" spans="1:16" ht="36" hidden="1" outlineLevel="2" x14ac:dyDescent="0.2">
      <c r="A40" s="226" t="s">
        <v>108</v>
      </c>
      <c r="B40" s="222" t="s">
        <v>475</v>
      </c>
      <c r="C40" s="209">
        <v>10.525</v>
      </c>
      <c r="D40" s="210" t="s">
        <v>109</v>
      </c>
      <c r="E40" s="211"/>
      <c r="F40" s="212" t="s">
        <v>482</v>
      </c>
      <c r="G40" s="222" t="s">
        <v>6</v>
      </c>
      <c r="H40" s="214"/>
      <c r="I40" s="214"/>
      <c r="J40" s="216">
        <v>167543</v>
      </c>
      <c r="K40" s="217"/>
      <c r="L40" s="217"/>
      <c r="M40" s="217">
        <f t="shared" si="8"/>
        <v>0</v>
      </c>
      <c r="N40" s="218"/>
      <c r="O40" s="219">
        <f t="shared" si="9"/>
        <v>0</v>
      </c>
      <c r="P40" s="221" t="str">
        <f t="shared" si="6"/>
        <v/>
      </c>
    </row>
    <row r="41" spans="1:16" ht="24" hidden="1" outlineLevel="2" x14ac:dyDescent="0.2">
      <c r="A41" s="226" t="s">
        <v>108</v>
      </c>
      <c r="B41" s="222" t="s">
        <v>475</v>
      </c>
      <c r="C41" s="209">
        <v>10.574999999999999</v>
      </c>
      <c r="D41" s="210" t="s">
        <v>109</v>
      </c>
      <c r="E41" s="211"/>
      <c r="F41" s="212" t="s">
        <v>114</v>
      </c>
      <c r="G41" s="222" t="s">
        <v>6</v>
      </c>
      <c r="H41" s="214"/>
      <c r="I41" s="214"/>
      <c r="J41" s="216">
        <v>10400</v>
      </c>
      <c r="K41" s="217"/>
      <c r="L41" s="217"/>
      <c r="M41" s="217">
        <f>K41-L41</f>
        <v>0</v>
      </c>
      <c r="N41" s="218"/>
      <c r="O41" s="219">
        <f>IF(N41-L41&gt;0,N41-L41,0)</f>
        <v>0</v>
      </c>
      <c r="P41" s="221" t="str">
        <f t="shared" si="6"/>
        <v/>
      </c>
    </row>
    <row r="42" spans="1:16" ht="24" hidden="1" outlineLevel="2" x14ac:dyDescent="0.2">
      <c r="A42" s="226" t="s">
        <v>108</v>
      </c>
      <c r="B42" s="222" t="s">
        <v>475</v>
      </c>
      <c r="C42" s="209">
        <v>10.912000000000001</v>
      </c>
      <c r="D42" s="210" t="s">
        <v>109</v>
      </c>
      <c r="E42" s="211"/>
      <c r="F42" s="212" t="s">
        <v>115</v>
      </c>
      <c r="G42" s="222" t="s">
        <v>6</v>
      </c>
      <c r="H42" s="214"/>
      <c r="I42" s="214"/>
      <c r="J42" s="217">
        <v>107440</v>
      </c>
      <c r="K42" s="217"/>
      <c r="L42" s="217"/>
      <c r="M42" s="217">
        <f>K42-L42</f>
        <v>0</v>
      </c>
      <c r="N42" s="218"/>
      <c r="O42" s="219">
        <f>IF(N42-L42&gt;0,N42-L42,0)</f>
        <v>0</v>
      </c>
      <c r="P42" s="221" t="str">
        <f t="shared" si="6"/>
        <v/>
      </c>
    </row>
    <row r="43" spans="1:16" ht="24" hidden="1" outlineLevel="2" x14ac:dyDescent="0.2">
      <c r="A43" s="226" t="s">
        <v>108</v>
      </c>
      <c r="B43" s="222" t="s">
        <v>475</v>
      </c>
      <c r="C43" s="209">
        <v>10.932</v>
      </c>
      <c r="D43" s="210" t="s">
        <v>109</v>
      </c>
      <c r="E43" s="211"/>
      <c r="F43" s="212" t="s">
        <v>483</v>
      </c>
      <c r="G43" s="222" t="s">
        <v>6</v>
      </c>
      <c r="H43" s="214"/>
      <c r="I43" s="214"/>
      <c r="J43" s="217">
        <v>1203133</v>
      </c>
      <c r="K43" s="217"/>
      <c r="L43" s="217"/>
      <c r="M43" s="217">
        <f>K43-L43</f>
        <v>0</v>
      </c>
      <c r="N43" s="218"/>
      <c r="O43" s="219">
        <f>IF(N43-L43&gt;0,N43-L43,0)</f>
        <v>0</v>
      </c>
      <c r="P43" s="221" t="str">
        <f t="shared" si="6"/>
        <v/>
      </c>
    </row>
    <row r="44" spans="1:16" ht="24" hidden="1" outlineLevel="2" x14ac:dyDescent="0.2">
      <c r="A44" s="226" t="s">
        <v>108</v>
      </c>
      <c r="B44" s="222" t="s">
        <v>475</v>
      </c>
      <c r="C44" s="209">
        <v>66.203999999999994</v>
      </c>
      <c r="D44" s="210" t="s">
        <v>100</v>
      </c>
      <c r="E44" s="211"/>
      <c r="F44" s="212" t="s">
        <v>484</v>
      </c>
      <c r="G44" s="222" t="s">
        <v>6</v>
      </c>
      <c r="H44" s="214"/>
      <c r="I44" s="214"/>
      <c r="J44" s="217">
        <v>13223</v>
      </c>
      <c r="K44" s="217"/>
      <c r="L44" s="217"/>
      <c r="M44" s="217">
        <f>K44-L44</f>
        <v>0</v>
      </c>
      <c r="N44" s="218"/>
      <c r="O44" s="219">
        <f>IF(N44-L44&gt;0,N44-L44,0)</f>
        <v>0</v>
      </c>
      <c r="P44" s="221" t="str">
        <f t="shared" si="6"/>
        <v/>
      </c>
    </row>
    <row r="45" spans="1:16" ht="24" hidden="1" outlineLevel="2" x14ac:dyDescent="0.2">
      <c r="A45" s="226" t="s">
        <v>108</v>
      </c>
      <c r="B45" s="222" t="s">
        <v>475</v>
      </c>
      <c r="C45" s="209">
        <v>66.7</v>
      </c>
      <c r="D45" s="210" t="s">
        <v>100</v>
      </c>
      <c r="E45" s="211"/>
      <c r="F45" s="212" t="s">
        <v>485</v>
      </c>
      <c r="G45" s="222" t="s">
        <v>6</v>
      </c>
      <c r="H45" s="214"/>
      <c r="I45" s="214"/>
      <c r="J45" s="217">
        <v>276536</v>
      </c>
      <c r="K45" s="217"/>
      <c r="L45" s="217"/>
      <c r="M45" s="217">
        <f>K45-L45</f>
        <v>0</v>
      </c>
      <c r="N45" s="218"/>
      <c r="O45" s="219">
        <f>IF(N45-L45&gt;0,N45-L45,0)</f>
        <v>0</v>
      </c>
      <c r="P45" s="221" t="str">
        <f t="shared" si="6"/>
        <v/>
      </c>
    </row>
    <row r="46" spans="1:16" ht="24" hidden="1" outlineLevel="2" x14ac:dyDescent="0.2">
      <c r="A46" s="226" t="s">
        <v>108</v>
      </c>
      <c r="B46" s="222" t="s">
        <v>475</v>
      </c>
      <c r="C46" s="209">
        <v>90.600999999999999</v>
      </c>
      <c r="D46" s="210" t="s">
        <v>486</v>
      </c>
      <c r="E46" s="211"/>
      <c r="F46" s="212" t="s">
        <v>351</v>
      </c>
      <c r="G46" s="222" t="s">
        <v>6</v>
      </c>
      <c r="H46" s="214"/>
      <c r="I46" s="214"/>
      <c r="J46" s="217">
        <v>109688</v>
      </c>
      <c r="K46" s="228"/>
      <c r="L46" s="217"/>
      <c r="M46" s="217">
        <f t="shared" ref="M46:M57" si="12">K46-L46</f>
        <v>0</v>
      </c>
      <c r="N46" s="229"/>
      <c r="O46" s="219">
        <f t="shared" ref="O46:O57" si="13">IF(N46-L46&gt;0,N46-L46,0)</f>
        <v>0</v>
      </c>
      <c r="P46" s="221" t="str">
        <f t="shared" si="6"/>
        <v/>
      </c>
    </row>
    <row r="47" spans="1:16" ht="24" hidden="1" outlineLevel="2" x14ac:dyDescent="0.2">
      <c r="A47" s="226" t="s">
        <v>108</v>
      </c>
      <c r="B47" s="222" t="s">
        <v>475</v>
      </c>
      <c r="C47" s="209">
        <v>93.102999999999994</v>
      </c>
      <c r="D47" s="210" t="s">
        <v>116</v>
      </c>
      <c r="E47" s="211"/>
      <c r="F47" s="212" t="s">
        <v>117</v>
      </c>
      <c r="G47" s="222" t="s">
        <v>6</v>
      </c>
      <c r="H47" s="214"/>
      <c r="I47" s="214"/>
      <c r="J47" s="217">
        <v>534494</v>
      </c>
      <c r="K47" s="230"/>
      <c r="L47" s="217"/>
      <c r="M47" s="217">
        <f t="shared" si="12"/>
        <v>0</v>
      </c>
      <c r="N47" s="231"/>
      <c r="O47" s="219">
        <f t="shared" si="13"/>
        <v>0</v>
      </c>
      <c r="P47" s="221" t="str">
        <f t="shared" si="6"/>
        <v/>
      </c>
    </row>
    <row r="48" spans="1:16" ht="24" customHeight="1" outlineLevel="1" collapsed="1" x14ac:dyDescent="0.2">
      <c r="A48" s="232" t="s">
        <v>511</v>
      </c>
      <c r="B48" s="222"/>
      <c r="C48" s="209"/>
      <c r="D48" s="210"/>
      <c r="E48" s="211"/>
      <c r="F48" s="212"/>
      <c r="G48" s="222"/>
      <c r="H48" s="214"/>
      <c r="I48" s="214"/>
      <c r="J48" s="217">
        <f t="shared" ref="J48:O48" si="14">SUBTOTAL(9,J28:J47)</f>
        <v>10567661</v>
      </c>
      <c r="K48" s="217">
        <f t="shared" si="14"/>
        <v>0</v>
      </c>
      <c r="L48" s="217">
        <f t="shared" si="14"/>
        <v>0</v>
      </c>
      <c r="M48" s="217">
        <f t="shared" si="14"/>
        <v>0</v>
      </c>
      <c r="N48" s="217">
        <f t="shared" si="14"/>
        <v>0</v>
      </c>
      <c r="O48" s="217">
        <f t="shared" si="14"/>
        <v>0</v>
      </c>
      <c r="P48" s="221" t="str">
        <f t="shared" si="6"/>
        <v/>
      </c>
    </row>
    <row r="49" spans="1:16" ht="24" hidden="1" outlineLevel="2" x14ac:dyDescent="0.2">
      <c r="A49" s="226" t="s">
        <v>118</v>
      </c>
      <c r="B49" s="222" t="s">
        <v>487</v>
      </c>
      <c r="C49" s="209">
        <v>16.542999999999999</v>
      </c>
      <c r="D49" s="210" t="s">
        <v>119</v>
      </c>
      <c r="E49" s="211"/>
      <c r="F49" s="212" t="s">
        <v>120</v>
      </c>
      <c r="G49" s="222" t="s">
        <v>6</v>
      </c>
      <c r="H49" s="214"/>
      <c r="I49" s="214"/>
      <c r="J49" s="217">
        <v>473658</v>
      </c>
      <c r="K49" s="230"/>
      <c r="L49" s="217"/>
      <c r="M49" s="217">
        <f t="shared" ref="M49:M50" si="15">K49-L49</f>
        <v>0</v>
      </c>
      <c r="N49" s="231"/>
      <c r="O49" s="219">
        <f t="shared" ref="O49:O50" si="16">IF(N49-L49&gt;0,N49-L49,0)</f>
        <v>0</v>
      </c>
      <c r="P49" s="221" t="str">
        <f t="shared" si="6"/>
        <v/>
      </c>
    </row>
    <row r="50" spans="1:16" ht="24" hidden="1" outlineLevel="2" x14ac:dyDescent="0.2">
      <c r="A50" s="226" t="s">
        <v>118</v>
      </c>
      <c r="B50" s="222" t="s">
        <v>487</v>
      </c>
      <c r="C50" s="209">
        <v>93.775000000000006</v>
      </c>
      <c r="D50" s="210" t="s">
        <v>116</v>
      </c>
      <c r="E50" s="211"/>
      <c r="F50" s="212" t="s">
        <v>121</v>
      </c>
      <c r="G50" s="222" t="s">
        <v>6</v>
      </c>
      <c r="H50" s="214"/>
      <c r="I50" s="214"/>
      <c r="J50" s="217">
        <v>891634</v>
      </c>
      <c r="K50" s="230"/>
      <c r="L50" s="217"/>
      <c r="M50" s="217">
        <f t="shared" si="15"/>
        <v>0</v>
      </c>
      <c r="N50" s="231"/>
      <c r="O50" s="219">
        <f t="shared" si="16"/>
        <v>0</v>
      </c>
      <c r="P50" s="221" t="str">
        <f t="shared" si="6"/>
        <v/>
      </c>
    </row>
    <row r="51" spans="1:16" ht="24" customHeight="1" outlineLevel="1" collapsed="1" x14ac:dyDescent="0.2">
      <c r="A51" s="232" t="s">
        <v>512</v>
      </c>
      <c r="B51" s="222"/>
      <c r="C51" s="209"/>
      <c r="D51" s="210"/>
      <c r="E51" s="211"/>
      <c r="F51" s="212"/>
      <c r="G51" s="222"/>
      <c r="H51" s="214"/>
      <c r="I51" s="214"/>
      <c r="J51" s="217">
        <f t="shared" ref="J51:O51" si="17">SUBTOTAL(9,J49:J50)</f>
        <v>1365292</v>
      </c>
      <c r="K51" s="217">
        <f t="shared" si="17"/>
        <v>0</v>
      </c>
      <c r="L51" s="217">
        <f t="shared" si="17"/>
        <v>0</v>
      </c>
      <c r="M51" s="217">
        <f t="shared" si="17"/>
        <v>0</v>
      </c>
      <c r="N51" s="217">
        <f t="shared" si="17"/>
        <v>0</v>
      </c>
      <c r="O51" s="217">
        <f t="shared" si="17"/>
        <v>0</v>
      </c>
      <c r="P51" s="221" t="str">
        <f t="shared" si="6"/>
        <v/>
      </c>
    </row>
    <row r="52" spans="1:16" ht="24" hidden="1" outlineLevel="2" x14ac:dyDescent="0.2">
      <c r="A52" s="226" t="s">
        <v>122</v>
      </c>
      <c r="B52" s="222" t="s">
        <v>488</v>
      </c>
      <c r="C52" s="209">
        <v>39.003</v>
      </c>
      <c r="D52" s="210" t="s">
        <v>123</v>
      </c>
      <c r="E52" s="211"/>
      <c r="F52" s="212" t="s">
        <v>124</v>
      </c>
      <c r="G52" s="222" t="s">
        <v>8</v>
      </c>
      <c r="H52" s="214"/>
      <c r="I52" s="214"/>
      <c r="J52" s="217">
        <v>669235</v>
      </c>
      <c r="K52" s="230"/>
      <c r="L52" s="217"/>
      <c r="M52" s="217">
        <f t="shared" si="12"/>
        <v>0</v>
      </c>
      <c r="N52" s="231"/>
      <c r="O52" s="219">
        <f t="shared" si="13"/>
        <v>0</v>
      </c>
      <c r="P52" s="221" t="str">
        <f t="shared" si="6"/>
        <v/>
      </c>
    </row>
    <row r="53" spans="1:16" ht="24" customHeight="1" outlineLevel="1" collapsed="1" x14ac:dyDescent="0.2">
      <c r="A53" s="232" t="s">
        <v>513</v>
      </c>
      <c r="B53" s="222"/>
      <c r="C53" s="209"/>
      <c r="D53" s="210"/>
      <c r="E53" s="211"/>
      <c r="F53" s="212"/>
      <c r="G53" s="222"/>
      <c r="H53" s="214"/>
      <c r="I53" s="214"/>
      <c r="J53" s="217">
        <f t="shared" ref="J53:O53" si="18">SUBTOTAL(9,J52:J52)</f>
        <v>669235</v>
      </c>
      <c r="K53" s="217">
        <f t="shared" si="18"/>
        <v>0</v>
      </c>
      <c r="L53" s="217">
        <f t="shared" si="18"/>
        <v>0</v>
      </c>
      <c r="M53" s="217">
        <f t="shared" si="18"/>
        <v>0</v>
      </c>
      <c r="N53" s="217">
        <f t="shared" si="18"/>
        <v>0</v>
      </c>
      <c r="O53" s="217">
        <f t="shared" si="18"/>
        <v>0</v>
      </c>
      <c r="P53" s="221" t="str">
        <f t="shared" si="6"/>
        <v/>
      </c>
    </row>
    <row r="54" spans="1:16" ht="22.15" hidden="1" customHeight="1" outlineLevel="2" x14ac:dyDescent="0.2">
      <c r="A54" s="226" t="s">
        <v>125</v>
      </c>
      <c r="B54" s="222" t="s">
        <v>489</v>
      </c>
      <c r="C54" s="209">
        <v>16.016999999999999</v>
      </c>
      <c r="D54" s="210" t="s">
        <v>119</v>
      </c>
      <c r="E54" s="211"/>
      <c r="F54" s="212" t="s">
        <v>126</v>
      </c>
      <c r="G54" s="222" t="s">
        <v>6</v>
      </c>
      <c r="H54" s="214"/>
      <c r="I54" s="214"/>
      <c r="J54" s="217">
        <v>447801</v>
      </c>
      <c r="K54" s="230"/>
      <c r="L54" s="217"/>
      <c r="M54" s="217">
        <f t="shared" si="12"/>
        <v>0</v>
      </c>
      <c r="N54" s="231"/>
      <c r="O54" s="219">
        <f t="shared" si="13"/>
        <v>0</v>
      </c>
      <c r="P54" s="221" t="str">
        <f t="shared" si="6"/>
        <v/>
      </c>
    </row>
    <row r="55" spans="1:16" ht="22.15" hidden="1" customHeight="1" outlineLevel="2" x14ac:dyDescent="0.2">
      <c r="A55" s="226" t="s">
        <v>125</v>
      </c>
      <c r="B55" s="222" t="s">
        <v>489</v>
      </c>
      <c r="C55" s="209">
        <v>16.574999999999999</v>
      </c>
      <c r="D55" s="210" t="s">
        <v>119</v>
      </c>
      <c r="E55" s="211"/>
      <c r="F55" s="212" t="s">
        <v>127</v>
      </c>
      <c r="G55" s="222" t="s">
        <v>6</v>
      </c>
      <c r="H55" s="214"/>
      <c r="I55" s="214"/>
      <c r="J55" s="217">
        <v>3238456</v>
      </c>
      <c r="K55" s="230"/>
      <c r="L55" s="217"/>
      <c r="M55" s="217">
        <f t="shared" si="12"/>
        <v>0</v>
      </c>
      <c r="N55" s="231"/>
      <c r="O55" s="219">
        <f t="shared" si="13"/>
        <v>0</v>
      </c>
      <c r="P55" s="221" t="str">
        <f t="shared" si="6"/>
        <v/>
      </c>
    </row>
    <row r="56" spans="1:16" ht="22.15" hidden="1" customHeight="1" outlineLevel="2" x14ac:dyDescent="0.2">
      <c r="A56" s="226" t="s">
        <v>125</v>
      </c>
      <c r="B56" s="222" t="s">
        <v>489</v>
      </c>
      <c r="C56" s="209">
        <v>16.576000000000001</v>
      </c>
      <c r="D56" s="210" t="s">
        <v>119</v>
      </c>
      <c r="E56" s="211"/>
      <c r="F56" s="212" t="s">
        <v>128</v>
      </c>
      <c r="G56" s="222" t="s">
        <v>6</v>
      </c>
      <c r="H56" s="214"/>
      <c r="I56" s="214"/>
      <c r="J56" s="217">
        <v>109127</v>
      </c>
      <c r="K56" s="230"/>
      <c r="L56" s="217"/>
      <c r="M56" s="217">
        <f t="shared" si="12"/>
        <v>0</v>
      </c>
      <c r="N56" s="231"/>
      <c r="O56" s="219">
        <f t="shared" si="13"/>
        <v>0</v>
      </c>
      <c r="P56" s="221" t="str">
        <f t="shared" si="6"/>
        <v/>
      </c>
    </row>
    <row r="57" spans="1:16" ht="22.15" hidden="1" customHeight="1" outlineLevel="2" x14ac:dyDescent="0.2">
      <c r="A57" s="226" t="s">
        <v>125</v>
      </c>
      <c r="B57" s="222" t="s">
        <v>489</v>
      </c>
      <c r="C57" s="209">
        <v>16.582000000000001</v>
      </c>
      <c r="D57" s="210" t="s">
        <v>119</v>
      </c>
      <c r="E57" s="211"/>
      <c r="F57" s="212" t="s">
        <v>129</v>
      </c>
      <c r="G57" s="222" t="s">
        <v>6</v>
      </c>
      <c r="H57" s="214"/>
      <c r="I57" s="214"/>
      <c r="J57" s="217">
        <v>181377</v>
      </c>
      <c r="K57" s="230"/>
      <c r="L57" s="217"/>
      <c r="M57" s="217">
        <f t="shared" si="12"/>
        <v>0</v>
      </c>
      <c r="N57" s="231"/>
      <c r="O57" s="219">
        <f t="shared" si="13"/>
        <v>0</v>
      </c>
      <c r="P57" s="221" t="str">
        <f t="shared" si="6"/>
        <v/>
      </c>
    </row>
    <row r="58" spans="1:16" ht="22.15" hidden="1" customHeight="1" outlineLevel="2" x14ac:dyDescent="0.2">
      <c r="A58" s="226" t="s">
        <v>125</v>
      </c>
      <c r="B58" s="222" t="s">
        <v>489</v>
      </c>
      <c r="C58" s="209">
        <v>16.588000000000001</v>
      </c>
      <c r="D58" s="210" t="s">
        <v>119</v>
      </c>
      <c r="E58" s="211"/>
      <c r="F58" s="212" t="s">
        <v>130</v>
      </c>
      <c r="G58" s="222" t="s">
        <v>6</v>
      </c>
      <c r="H58" s="214"/>
      <c r="I58" s="214"/>
      <c r="J58" s="217">
        <v>877472</v>
      </c>
      <c r="K58" s="217"/>
      <c r="L58" s="217"/>
      <c r="M58" s="217">
        <f t="shared" ref="M58:M97" si="19">K58-L58</f>
        <v>0</v>
      </c>
      <c r="N58" s="229"/>
      <c r="O58" s="219">
        <f t="shared" ref="O58:O97" si="20">IF(N58-L58&gt;0,N58-L58,0)</f>
        <v>0</v>
      </c>
      <c r="P58" s="221" t="str">
        <f t="shared" si="6"/>
        <v/>
      </c>
    </row>
    <row r="59" spans="1:16" ht="22.15" hidden="1" customHeight="1" outlineLevel="2" x14ac:dyDescent="0.2">
      <c r="A59" s="226" t="s">
        <v>125</v>
      </c>
      <c r="B59" s="222" t="s">
        <v>489</v>
      </c>
      <c r="C59" s="209">
        <v>16.588999999999999</v>
      </c>
      <c r="D59" s="210" t="s">
        <v>119</v>
      </c>
      <c r="E59" s="211"/>
      <c r="F59" s="212" t="s">
        <v>131</v>
      </c>
      <c r="G59" s="222" t="s">
        <v>6</v>
      </c>
      <c r="H59" s="214"/>
      <c r="I59" s="214"/>
      <c r="J59" s="217">
        <v>280978</v>
      </c>
      <c r="K59" s="217"/>
      <c r="L59" s="217"/>
      <c r="M59" s="217">
        <f t="shared" si="19"/>
        <v>0</v>
      </c>
      <c r="N59" s="229"/>
      <c r="O59" s="219">
        <f t="shared" si="20"/>
        <v>0</v>
      </c>
      <c r="P59" s="221" t="str">
        <f t="shared" si="6"/>
        <v/>
      </c>
    </row>
    <row r="60" spans="1:16" ht="36" hidden="1" outlineLevel="2" x14ac:dyDescent="0.2">
      <c r="A60" s="226" t="s">
        <v>125</v>
      </c>
      <c r="B60" s="222" t="s">
        <v>489</v>
      </c>
      <c r="C60" s="209">
        <v>93.671000000000006</v>
      </c>
      <c r="D60" s="210" t="s">
        <v>116</v>
      </c>
      <c r="E60" s="211"/>
      <c r="F60" s="212" t="s">
        <v>132</v>
      </c>
      <c r="G60" s="222" t="s">
        <v>6</v>
      </c>
      <c r="H60" s="214"/>
      <c r="I60" s="214"/>
      <c r="J60" s="217">
        <v>1181780</v>
      </c>
      <c r="K60" s="217"/>
      <c r="L60" s="217"/>
      <c r="M60" s="217">
        <f t="shared" si="19"/>
        <v>0</v>
      </c>
      <c r="N60" s="229"/>
      <c r="O60" s="219">
        <f t="shared" si="20"/>
        <v>0</v>
      </c>
      <c r="P60" s="221" t="str">
        <f t="shared" si="6"/>
        <v/>
      </c>
    </row>
    <row r="61" spans="1:16" ht="24" customHeight="1" outlineLevel="1" collapsed="1" x14ac:dyDescent="0.2">
      <c r="A61" s="232" t="s">
        <v>514</v>
      </c>
      <c r="B61" s="222"/>
      <c r="C61" s="209"/>
      <c r="D61" s="210"/>
      <c r="E61" s="211"/>
      <c r="F61" s="212"/>
      <c r="G61" s="222"/>
      <c r="H61" s="214"/>
      <c r="I61" s="214"/>
      <c r="J61" s="217">
        <f t="shared" ref="J61:O61" si="21">SUBTOTAL(9,J54:J60)</f>
        <v>6316991</v>
      </c>
      <c r="K61" s="217">
        <f t="shared" si="21"/>
        <v>0</v>
      </c>
      <c r="L61" s="217">
        <f t="shared" si="21"/>
        <v>0</v>
      </c>
      <c r="M61" s="217">
        <f t="shared" si="21"/>
        <v>0</v>
      </c>
      <c r="N61" s="217">
        <f t="shared" si="21"/>
        <v>0</v>
      </c>
      <c r="O61" s="217">
        <f t="shared" si="21"/>
        <v>0</v>
      </c>
      <c r="P61" s="221" t="str">
        <f t="shared" si="6"/>
        <v/>
      </c>
    </row>
    <row r="62" spans="1:16" ht="24" hidden="1" outlineLevel="2" x14ac:dyDescent="0.2">
      <c r="A62" s="226" t="s">
        <v>133</v>
      </c>
      <c r="B62" s="222" t="s">
        <v>490</v>
      </c>
      <c r="C62" s="209">
        <v>10.178000000000001</v>
      </c>
      <c r="D62" s="210" t="s">
        <v>109</v>
      </c>
      <c r="E62" s="211"/>
      <c r="F62" s="212" t="s">
        <v>426</v>
      </c>
      <c r="G62" s="222" t="s">
        <v>6</v>
      </c>
      <c r="H62" s="214"/>
      <c r="I62" s="214"/>
      <c r="J62" s="217">
        <v>0</v>
      </c>
      <c r="K62" s="217"/>
      <c r="L62" s="217"/>
      <c r="M62" s="217">
        <f t="shared" si="19"/>
        <v>0</v>
      </c>
      <c r="N62" s="229"/>
      <c r="O62" s="219">
        <f t="shared" si="20"/>
        <v>0</v>
      </c>
      <c r="P62" s="221" t="str">
        <f t="shared" si="6"/>
        <v/>
      </c>
    </row>
    <row r="63" spans="1:16" ht="24" hidden="1" outlineLevel="2" x14ac:dyDescent="0.2">
      <c r="A63" s="226" t="s">
        <v>133</v>
      </c>
      <c r="B63" s="222" t="s">
        <v>490</v>
      </c>
      <c r="C63" s="209">
        <v>10.536</v>
      </c>
      <c r="D63" s="210" t="s">
        <v>109</v>
      </c>
      <c r="E63" s="211"/>
      <c r="F63" s="212" t="s">
        <v>134</v>
      </c>
      <c r="G63" s="222" t="s">
        <v>6</v>
      </c>
      <c r="H63" s="214"/>
      <c r="I63" s="214"/>
      <c r="J63" s="230">
        <v>0</v>
      </c>
      <c r="K63" s="217"/>
      <c r="L63" s="217"/>
      <c r="M63" s="217">
        <f t="shared" si="19"/>
        <v>0</v>
      </c>
      <c r="N63" s="229"/>
      <c r="O63" s="219">
        <f t="shared" si="20"/>
        <v>0</v>
      </c>
      <c r="P63" s="221" t="str">
        <f t="shared" si="6"/>
        <v/>
      </c>
    </row>
    <row r="64" spans="1:16" ht="24" hidden="1" outlineLevel="2" x14ac:dyDescent="0.2">
      <c r="A64" s="226" t="s">
        <v>133</v>
      </c>
      <c r="B64" s="222" t="s">
        <v>490</v>
      </c>
      <c r="C64" s="209">
        <v>10.541</v>
      </c>
      <c r="D64" s="210" t="s">
        <v>109</v>
      </c>
      <c r="E64" s="211"/>
      <c r="F64" s="212" t="s">
        <v>491</v>
      </c>
      <c r="G64" s="222" t="s">
        <v>6</v>
      </c>
      <c r="H64" s="214"/>
      <c r="I64" s="214"/>
      <c r="J64" s="230">
        <v>87973</v>
      </c>
      <c r="K64" s="217"/>
      <c r="L64" s="217"/>
      <c r="M64" s="217">
        <f t="shared" si="19"/>
        <v>0</v>
      </c>
      <c r="N64" s="229"/>
      <c r="O64" s="219">
        <f t="shared" si="20"/>
        <v>0</v>
      </c>
      <c r="P64" s="221" t="str">
        <f t="shared" si="6"/>
        <v/>
      </c>
    </row>
    <row r="65" spans="1:16" ht="24" hidden="1" outlineLevel="2" x14ac:dyDescent="0.2">
      <c r="A65" s="226" t="s">
        <v>133</v>
      </c>
      <c r="B65" s="222" t="s">
        <v>490</v>
      </c>
      <c r="C65" s="209">
        <v>10.553000000000001</v>
      </c>
      <c r="D65" s="210" t="s">
        <v>109</v>
      </c>
      <c r="E65" s="211"/>
      <c r="F65" s="212" t="s">
        <v>135</v>
      </c>
      <c r="G65" s="222" t="s">
        <v>6</v>
      </c>
      <c r="H65" s="214"/>
      <c r="I65" s="214"/>
      <c r="J65" s="230">
        <v>6964831</v>
      </c>
      <c r="K65" s="217"/>
      <c r="L65" s="217"/>
      <c r="M65" s="217">
        <f t="shared" si="19"/>
        <v>0</v>
      </c>
      <c r="N65" s="229"/>
      <c r="O65" s="219">
        <f t="shared" si="20"/>
        <v>0</v>
      </c>
      <c r="P65" s="221" t="str">
        <f t="shared" si="6"/>
        <v/>
      </c>
    </row>
    <row r="66" spans="1:16" ht="24" hidden="1" outlineLevel="2" x14ac:dyDescent="0.2">
      <c r="A66" s="226" t="s">
        <v>133</v>
      </c>
      <c r="B66" s="222" t="s">
        <v>490</v>
      </c>
      <c r="C66" s="209">
        <v>10.555</v>
      </c>
      <c r="D66" s="210" t="s">
        <v>109</v>
      </c>
      <c r="E66" s="211"/>
      <c r="F66" s="212" t="s">
        <v>136</v>
      </c>
      <c r="G66" s="222" t="s">
        <v>6</v>
      </c>
      <c r="H66" s="214"/>
      <c r="I66" s="214"/>
      <c r="J66" s="217">
        <v>25850453</v>
      </c>
      <c r="K66" s="217"/>
      <c r="L66" s="217"/>
      <c r="M66" s="217">
        <f t="shared" si="19"/>
        <v>0</v>
      </c>
      <c r="N66" s="229"/>
      <c r="O66" s="219">
        <f t="shared" si="20"/>
        <v>0</v>
      </c>
      <c r="P66" s="221" t="str">
        <f t="shared" si="6"/>
        <v/>
      </c>
    </row>
    <row r="67" spans="1:16" ht="24" hidden="1" outlineLevel="2" x14ac:dyDescent="0.2">
      <c r="A67" s="226" t="s">
        <v>133</v>
      </c>
      <c r="B67" s="222" t="s">
        <v>490</v>
      </c>
      <c r="C67" s="209">
        <v>10.555</v>
      </c>
      <c r="D67" s="210" t="s">
        <v>109</v>
      </c>
      <c r="E67" s="211"/>
      <c r="F67" s="212" t="s">
        <v>137</v>
      </c>
      <c r="G67" s="222" t="s">
        <v>8</v>
      </c>
      <c r="H67" s="214"/>
      <c r="I67" s="214"/>
      <c r="J67" s="217">
        <v>3559796</v>
      </c>
      <c r="K67" s="217"/>
      <c r="L67" s="217"/>
      <c r="M67" s="217">
        <f t="shared" si="19"/>
        <v>0</v>
      </c>
      <c r="N67" s="229"/>
      <c r="O67" s="219">
        <f t="shared" si="20"/>
        <v>0</v>
      </c>
      <c r="P67" s="221" t="str">
        <f t="shared" si="6"/>
        <v/>
      </c>
    </row>
    <row r="68" spans="1:16" ht="24" hidden="1" outlineLevel="2" x14ac:dyDescent="0.2">
      <c r="A68" s="226" t="s">
        <v>133</v>
      </c>
      <c r="B68" s="222" t="s">
        <v>490</v>
      </c>
      <c r="C68" s="209">
        <v>10.555999999999999</v>
      </c>
      <c r="D68" s="210" t="s">
        <v>109</v>
      </c>
      <c r="E68" s="211"/>
      <c r="F68" s="212" t="s">
        <v>138</v>
      </c>
      <c r="G68" s="222" t="s">
        <v>6</v>
      </c>
      <c r="H68" s="214"/>
      <c r="I68" s="214"/>
      <c r="J68" s="217">
        <v>14914</v>
      </c>
      <c r="K68" s="217"/>
      <c r="L68" s="217"/>
      <c r="M68" s="217">
        <f t="shared" si="19"/>
        <v>0</v>
      </c>
      <c r="N68" s="229"/>
      <c r="O68" s="219">
        <f t="shared" si="20"/>
        <v>0</v>
      </c>
      <c r="P68" s="221" t="str">
        <f t="shared" si="6"/>
        <v/>
      </c>
    </row>
    <row r="69" spans="1:16" ht="24" hidden="1" outlineLevel="2" x14ac:dyDescent="0.2">
      <c r="A69" s="226" t="s">
        <v>133</v>
      </c>
      <c r="B69" s="222" t="s">
        <v>490</v>
      </c>
      <c r="C69" s="209">
        <v>10.558</v>
      </c>
      <c r="D69" s="210" t="s">
        <v>109</v>
      </c>
      <c r="E69" s="211"/>
      <c r="F69" s="212" t="s">
        <v>139</v>
      </c>
      <c r="G69" s="222" t="s">
        <v>6</v>
      </c>
      <c r="H69" s="214"/>
      <c r="I69" s="214"/>
      <c r="J69" s="230">
        <v>5106332</v>
      </c>
      <c r="K69" s="217"/>
      <c r="L69" s="217"/>
      <c r="M69" s="217">
        <f t="shared" si="19"/>
        <v>0</v>
      </c>
      <c r="N69" s="229"/>
      <c r="O69" s="219">
        <f t="shared" si="20"/>
        <v>0</v>
      </c>
      <c r="P69" s="221" t="str">
        <f t="shared" si="6"/>
        <v/>
      </c>
    </row>
    <row r="70" spans="1:16" ht="24" hidden="1" outlineLevel="2" x14ac:dyDescent="0.2">
      <c r="A70" s="226" t="s">
        <v>133</v>
      </c>
      <c r="B70" s="222" t="s">
        <v>490</v>
      </c>
      <c r="C70" s="209">
        <v>10.558999999999999</v>
      </c>
      <c r="D70" s="210" t="s">
        <v>109</v>
      </c>
      <c r="E70" s="211"/>
      <c r="F70" s="212" t="s">
        <v>140</v>
      </c>
      <c r="G70" s="222" t="s">
        <v>6</v>
      </c>
      <c r="H70" s="214"/>
      <c r="I70" s="214"/>
      <c r="J70" s="217">
        <v>3209927</v>
      </c>
      <c r="K70" s="217"/>
      <c r="L70" s="217"/>
      <c r="M70" s="217">
        <f t="shared" si="19"/>
        <v>0</v>
      </c>
      <c r="N70" s="218"/>
      <c r="O70" s="219">
        <f t="shared" si="20"/>
        <v>0</v>
      </c>
      <c r="P70" s="221" t="str">
        <f t="shared" si="6"/>
        <v/>
      </c>
    </row>
    <row r="71" spans="1:16" ht="24" hidden="1" outlineLevel="2" x14ac:dyDescent="0.2">
      <c r="A71" s="226" t="s">
        <v>133</v>
      </c>
      <c r="B71" s="222" t="s">
        <v>490</v>
      </c>
      <c r="C71" s="209">
        <v>10.558999999999999</v>
      </c>
      <c r="D71" s="210" t="s">
        <v>109</v>
      </c>
      <c r="E71" s="211"/>
      <c r="F71" s="212" t="s">
        <v>141</v>
      </c>
      <c r="G71" s="222" t="s">
        <v>8</v>
      </c>
      <c r="H71" s="214"/>
      <c r="I71" s="214"/>
      <c r="J71" s="217">
        <v>103111</v>
      </c>
      <c r="K71" s="217"/>
      <c r="L71" s="217"/>
      <c r="M71" s="217">
        <f t="shared" si="19"/>
        <v>0</v>
      </c>
      <c r="N71" s="218"/>
      <c r="O71" s="219">
        <f t="shared" si="20"/>
        <v>0</v>
      </c>
      <c r="P71" s="221" t="str">
        <f t="shared" si="6"/>
        <v/>
      </c>
    </row>
    <row r="72" spans="1:16" ht="24" hidden="1" outlineLevel="2" x14ac:dyDescent="0.2">
      <c r="A72" s="226" t="s">
        <v>133</v>
      </c>
      <c r="B72" s="222" t="s">
        <v>490</v>
      </c>
      <c r="C72" s="209">
        <v>10.56</v>
      </c>
      <c r="D72" s="210" t="s">
        <v>109</v>
      </c>
      <c r="E72" s="211"/>
      <c r="F72" s="212" t="s">
        <v>142</v>
      </c>
      <c r="G72" s="222" t="s">
        <v>6</v>
      </c>
      <c r="H72" s="214"/>
      <c r="I72" s="214"/>
      <c r="J72" s="230">
        <v>784420</v>
      </c>
      <c r="K72" s="217"/>
      <c r="L72" s="217"/>
      <c r="M72" s="217">
        <f t="shared" si="19"/>
        <v>0</v>
      </c>
      <c r="N72" s="218"/>
      <c r="O72" s="219">
        <f t="shared" si="20"/>
        <v>0</v>
      </c>
      <c r="P72" s="221" t="str">
        <f t="shared" si="6"/>
        <v/>
      </c>
    </row>
    <row r="73" spans="1:16" ht="24" hidden="1" outlineLevel="2" x14ac:dyDescent="0.2">
      <c r="A73" s="226" t="s">
        <v>133</v>
      </c>
      <c r="B73" s="222" t="s">
        <v>490</v>
      </c>
      <c r="C73" s="209">
        <v>10.568</v>
      </c>
      <c r="D73" s="210" t="s">
        <v>109</v>
      </c>
      <c r="E73" s="211"/>
      <c r="F73" s="212" t="s">
        <v>143</v>
      </c>
      <c r="G73" s="222" t="s">
        <v>6</v>
      </c>
      <c r="H73" s="214"/>
      <c r="I73" s="214"/>
      <c r="J73" s="217">
        <v>415871</v>
      </c>
      <c r="K73" s="217"/>
      <c r="L73" s="217"/>
      <c r="M73" s="217">
        <f t="shared" si="19"/>
        <v>0</v>
      </c>
      <c r="N73" s="218"/>
      <c r="O73" s="219">
        <f t="shared" si="20"/>
        <v>0</v>
      </c>
      <c r="P73" s="221" t="str">
        <f t="shared" si="6"/>
        <v/>
      </c>
    </row>
    <row r="74" spans="1:16" ht="24" hidden="1" outlineLevel="2" x14ac:dyDescent="0.2">
      <c r="A74" s="226" t="s">
        <v>133</v>
      </c>
      <c r="B74" s="222" t="s">
        <v>490</v>
      </c>
      <c r="C74" s="209">
        <v>10.569000000000001</v>
      </c>
      <c r="D74" s="210" t="s">
        <v>109</v>
      </c>
      <c r="E74" s="211"/>
      <c r="F74" s="212" t="s">
        <v>144</v>
      </c>
      <c r="G74" s="222" t="s">
        <v>8</v>
      </c>
      <c r="H74" s="214"/>
      <c r="I74" s="214"/>
      <c r="J74" s="217">
        <v>2311011</v>
      </c>
      <c r="K74" s="217"/>
      <c r="L74" s="217"/>
      <c r="M74" s="217">
        <f t="shared" si="19"/>
        <v>0</v>
      </c>
      <c r="N74" s="218"/>
      <c r="O74" s="219">
        <f t="shared" si="20"/>
        <v>0</v>
      </c>
      <c r="P74" s="221" t="str">
        <f t="shared" si="6"/>
        <v/>
      </c>
    </row>
    <row r="75" spans="1:16" ht="24" hidden="1" outlineLevel="2" x14ac:dyDescent="0.2">
      <c r="A75" s="226" t="s">
        <v>133</v>
      </c>
      <c r="B75" s="222" t="s">
        <v>490</v>
      </c>
      <c r="C75" s="209">
        <v>10.579000000000001</v>
      </c>
      <c r="D75" s="210" t="s">
        <v>109</v>
      </c>
      <c r="E75" s="211"/>
      <c r="F75" s="212" t="s">
        <v>145</v>
      </c>
      <c r="G75" s="222" t="s">
        <v>6</v>
      </c>
      <c r="H75" s="214"/>
      <c r="I75" s="214"/>
      <c r="J75" s="217">
        <v>79619</v>
      </c>
      <c r="K75" s="217"/>
      <c r="L75" s="217"/>
      <c r="M75" s="217">
        <f t="shared" si="19"/>
        <v>0</v>
      </c>
      <c r="N75" s="218"/>
      <c r="O75" s="219">
        <f t="shared" si="20"/>
        <v>0</v>
      </c>
      <c r="P75" s="221" t="str">
        <f t="shared" si="6"/>
        <v/>
      </c>
    </row>
    <row r="76" spans="1:16" ht="24" hidden="1" outlineLevel="2" x14ac:dyDescent="0.2">
      <c r="A76" s="226" t="s">
        <v>133</v>
      </c>
      <c r="B76" s="222" t="s">
        <v>490</v>
      </c>
      <c r="C76" s="209">
        <v>10.582000000000001</v>
      </c>
      <c r="D76" s="210" t="s">
        <v>109</v>
      </c>
      <c r="E76" s="211"/>
      <c r="F76" s="212" t="s">
        <v>146</v>
      </c>
      <c r="G76" s="222" t="s">
        <v>6</v>
      </c>
      <c r="H76" s="214"/>
      <c r="I76" s="214"/>
      <c r="J76" s="217">
        <v>1410287</v>
      </c>
      <c r="K76" s="217"/>
      <c r="L76" s="217"/>
      <c r="M76" s="217">
        <f t="shared" ref="M76:M88" si="22">K76-L76</f>
        <v>0</v>
      </c>
      <c r="N76" s="218"/>
      <c r="O76" s="219">
        <f t="shared" ref="O76:O89" si="23">IF(N76-L76&gt;0,N76-L76,0)</f>
        <v>0</v>
      </c>
      <c r="P76" s="221" t="str">
        <f t="shared" si="6"/>
        <v/>
      </c>
    </row>
    <row r="77" spans="1:16" ht="24" hidden="1" outlineLevel="2" x14ac:dyDescent="0.2">
      <c r="A77" s="226" t="s">
        <v>133</v>
      </c>
      <c r="B77" s="222" t="s">
        <v>490</v>
      </c>
      <c r="C77" s="209">
        <v>10.589</v>
      </c>
      <c r="D77" s="210" t="s">
        <v>109</v>
      </c>
      <c r="E77" s="211"/>
      <c r="F77" s="212" t="s">
        <v>427</v>
      </c>
      <c r="G77" s="222" t="s">
        <v>6</v>
      </c>
      <c r="H77" s="214"/>
      <c r="I77" s="214"/>
      <c r="J77" s="217">
        <v>6360</v>
      </c>
      <c r="K77" s="217"/>
      <c r="L77" s="217"/>
      <c r="M77" s="217">
        <f t="shared" si="22"/>
        <v>0</v>
      </c>
      <c r="N77" s="218"/>
      <c r="O77" s="219">
        <f t="shared" si="23"/>
        <v>0</v>
      </c>
      <c r="P77" s="221" t="str">
        <f t="shared" si="6"/>
        <v/>
      </c>
    </row>
    <row r="78" spans="1:16" ht="24" hidden="1" outlineLevel="2" x14ac:dyDescent="0.2">
      <c r="A78" s="226" t="s">
        <v>133</v>
      </c>
      <c r="B78" s="222" t="s">
        <v>490</v>
      </c>
      <c r="C78" s="209">
        <v>10.648999999999999</v>
      </c>
      <c r="D78" s="210" t="s">
        <v>109</v>
      </c>
      <c r="E78" s="211"/>
      <c r="F78" s="212" t="s">
        <v>492</v>
      </c>
      <c r="G78" s="222" t="s">
        <v>6</v>
      </c>
      <c r="H78" s="214"/>
      <c r="I78" s="214"/>
      <c r="J78" s="217">
        <v>51165</v>
      </c>
      <c r="K78" s="217"/>
      <c r="L78" s="217"/>
      <c r="M78" s="217">
        <f t="shared" si="22"/>
        <v>0</v>
      </c>
      <c r="N78" s="218"/>
      <c r="O78" s="219">
        <f t="shared" si="23"/>
        <v>0</v>
      </c>
      <c r="P78" s="221" t="str">
        <f t="shared" ref="P78:P141" si="24">IF(O78&lt;&gt;0,"SUBRECIPIENT EXPENSES CANNOT EXCEED COLUMN 11","")</f>
        <v/>
      </c>
    </row>
    <row r="79" spans="1:16" ht="24" hidden="1" outlineLevel="2" x14ac:dyDescent="0.2">
      <c r="A79" s="226" t="s">
        <v>133</v>
      </c>
      <c r="B79" s="222" t="s">
        <v>490</v>
      </c>
      <c r="C79" s="209">
        <v>84.001999999999995</v>
      </c>
      <c r="D79" s="210" t="s">
        <v>147</v>
      </c>
      <c r="E79" s="211"/>
      <c r="F79" s="212" t="s">
        <v>148</v>
      </c>
      <c r="G79" s="222" t="s">
        <v>6</v>
      </c>
      <c r="H79" s="214"/>
      <c r="I79" s="214"/>
      <c r="J79" s="217">
        <v>1037646</v>
      </c>
      <c r="K79" s="217"/>
      <c r="L79" s="217"/>
      <c r="M79" s="217">
        <f t="shared" si="22"/>
        <v>0</v>
      </c>
      <c r="N79" s="218"/>
      <c r="O79" s="219">
        <f t="shared" si="23"/>
        <v>0</v>
      </c>
      <c r="P79" s="221" t="str">
        <f t="shared" si="24"/>
        <v/>
      </c>
    </row>
    <row r="80" spans="1:16" ht="24" hidden="1" outlineLevel="2" x14ac:dyDescent="0.2">
      <c r="A80" s="226" t="s">
        <v>133</v>
      </c>
      <c r="B80" s="222" t="s">
        <v>490</v>
      </c>
      <c r="C80" s="209">
        <v>84.01</v>
      </c>
      <c r="D80" s="210" t="s">
        <v>147</v>
      </c>
      <c r="E80" s="211"/>
      <c r="F80" s="212" t="s">
        <v>149</v>
      </c>
      <c r="G80" s="222" t="s">
        <v>6</v>
      </c>
      <c r="H80" s="214"/>
      <c r="I80" s="214"/>
      <c r="J80" s="217">
        <v>38921119</v>
      </c>
      <c r="K80" s="217"/>
      <c r="L80" s="217"/>
      <c r="M80" s="217">
        <f t="shared" si="22"/>
        <v>0</v>
      </c>
      <c r="N80" s="218"/>
      <c r="O80" s="219">
        <f t="shared" si="23"/>
        <v>0</v>
      </c>
      <c r="P80" s="221" t="str">
        <f t="shared" si="24"/>
        <v/>
      </c>
    </row>
    <row r="81" spans="1:16" ht="24" hidden="1" outlineLevel="2" x14ac:dyDescent="0.2">
      <c r="A81" s="226" t="s">
        <v>133</v>
      </c>
      <c r="B81" s="222" t="s">
        <v>490</v>
      </c>
      <c r="C81" s="209">
        <v>84.010999999999996</v>
      </c>
      <c r="D81" s="210" t="s">
        <v>147</v>
      </c>
      <c r="E81" s="211"/>
      <c r="F81" s="212" t="s">
        <v>150</v>
      </c>
      <c r="G81" s="222" t="s">
        <v>6</v>
      </c>
      <c r="H81" s="214"/>
      <c r="I81" s="214"/>
      <c r="J81" s="217">
        <v>888997</v>
      </c>
      <c r="K81" s="217"/>
      <c r="L81" s="217"/>
      <c r="M81" s="217">
        <f t="shared" si="22"/>
        <v>0</v>
      </c>
      <c r="N81" s="218"/>
      <c r="O81" s="219">
        <f t="shared" si="23"/>
        <v>0</v>
      </c>
      <c r="P81" s="221" t="str">
        <f t="shared" si="24"/>
        <v/>
      </c>
    </row>
    <row r="82" spans="1:16" ht="24" hidden="1" outlineLevel="2" x14ac:dyDescent="0.2">
      <c r="A82" s="226" t="s">
        <v>133</v>
      </c>
      <c r="B82" s="222" t="s">
        <v>490</v>
      </c>
      <c r="C82" s="209">
        <v>84.013000000000005</v>
      </c>
      <c r="D82" s="210" t="s">
        <v>147</v>
      </c>
      <c r="E82" s="211"/>
      <c r="F82" s="212" t="s">
        <v>151</v>
      </c>
      <c r="G82" s="222" t="s">
        <v>6</v>
      </c>
      <c r="H82" s="214"/>
      <c r="I82" s="214"/>
      <c r="J82" s="217">
        <v>1566</v>
      </c>
      <c r="K82" s="217"/>
      <c r="L82" s="217"/>
      <c r="M82" s="217">
        <f t="shared" si="22"/>
        <v>0</v>
      </c>
      <c r="N82" s="218"/>
      <c r="O82" s="219">
        <f t="shared" si="23"/>
        <v>0</v>
      </c>
      <c r="P82" s="221" t="str">
        <f t="shared" si="24"/>
        <v/>
      </c>
    </row>
    <row r="83" spans="1:16" ht="24" hidden="1" outlineLevel="2" x14ac:dyDescent="0.2">
      <c r="A83" s="226" t="s">
        <v>133</v>
      </c>
      <c r="B83" s="222" t="s">
        <v>490</v>
      </c>
      <c r="C83" s="209">
        <v>84.048000000000002</v>
      </c>
      <c r="D83" s="210" t="s">
        <v>147</v>
      </c>
      <c r="E83" s="211"/>
      <c r="F83" s="212" t="s">
        <v>153</v>
      </c>
      <c r="G83" s="222" t="s">
        <v>6</v>
      </c>
      <c r="H83" s="214"/>
      <c r="I83" s="214"/>
      <c r="J83" s="217">
        <v>5331567</v>
      </c>
      <c r="K83" s="217"/>
      <c r="L83" s="217"/>
      <c r="M83" s="217">
        <f t="shared" si="22"/>
        <v>0</v>
      </c>
      <c r="N83" s="218"/>
      <c r="O83" s="219">
        <f t="shared" si="23"/>
        <v>0</v>
      </c>
      <c r="P83" s="221" t="str">
        <f t="shared" si="24"/>
        <v/>
      </c>
    </row>
    <row r="84" spans="1:16" ht="24" hidden="1" outlineLevel="2" x14ac:dyDescent="0.2">
      <c r="A84" s="226" t="s">
        <v>133</v>
      </c>
      <c r="B84" s="222" t="s">
        <v>490</v>
      </c>
      <c r="C84" s="209">
        <v>84.195999999999998</v>
      </c>
      <c r="D84" s="210" t="s">
        <v>147</v>
      </c>
      <c r="E84" s="211"/>
      <c r="F84" s="212" t="s">
        <v>155</v>
      </c>
      <c r="G84" s="222" t="s">
        <v>6</v>
      </c>
      <c r="H84" s="214"/>
      <c r="I84" s="214"/>
      <c r="J84" s="217">
        <v>176496</v>
      </c>
      <c r="K84" s="217"/>
      <c r="L84" s="217"/>
      <c r="M84" s="217">
        <f t="shared" si="22"/>
        <v>0</v>
      </c>
      <c r="N84" s="218"/>
      <c r="O84" s="219">
        <f t="shared" si="23"/>
        <v>0</v>
      </c>
      <c r="P84" s="221" t="str">
        <f t="shared" si="24"/>
        <v/>
      </c>
    </row>
    <row r="85" spans="1:16" ht="24" hidden="1" outlineLevel="2" x14ac:dyDescent="0.2">
      <c r="A85" s="226" t="s">
        <v>133</v>
      </c>
      <c r="B85" s="222" t="s">
        <v>490</v>
      </c>
      <c r="C85" s="209">
        <v>84.287000000000006</v>
      </c>
      <c r="D85" s="210" t="s">
        <v>147</v>
      </c>
      <c r="E85" s="211"/>
      <c r="F85" s="212" t="s">
        <v>156</v>
      </c>
      <c r="G85" s="222" t="s">
        <v>6</v>
      </c>
      <c r="H85" s="214"/>
      <c r="I85" s="214"/>
      <c r="J85" s="217">
        <v>5492539</v>
      </c>
      <c r="K85" s="217"/>
      <c r="L85" s="217"/>
      <c r="M85" s="217">
        <f t="shared" si="22"/>
        <v>0</v>
      </c>
      <c r="N85" s="218"/>
      <c r="O85" s="219">
        <f t="shared" si="23"/>
        <v>0</v>
      </c>
      <c r="P85" s="221" t="str">
        <f t="shared" si="24"/>
        <v/>
      </c>
    </row>
    <row r="86" spans="1:16" ht="24" hidden="1" outlineLevel="2" x14ac:dyDescent="0.2">
      <c r="A86" s="226" t="s">
        <v>133</v>
      </c>
      <c r="B86" s="222" t="s">
        <v>490</v>
      </c>
      <c r="C86" s="209">
        <v>84.358000000000004</v>
      </c>
      <c r="D86" s="210" t="s">
        <v>147</v>
      </c>
      <c r="E86" s="211"/>
      <c r="F86" s="212" t="s">
        <v>163</v>
      </c>
      <c r="G86" s="222" t="s">
        <v>6</v>
      </c>
      <c r="H86" s="214"/>
      <c r="I86" s="214"/>
      <c r="J86" s="217">
        <v>2910</v>
      </c>
      <c r="K86" s="217"/>
      <c r="L86" s="217"/>
      <c r="M86" s="217">
        <f t="shared" si="22"/>
        <v>0</v>
      </c>
      <c r="N86" s="218"/>
      <c r="O86" s="219">
        <f t="shared" si="23"/>
        <v>0</v>
      </c>
      <c r="P86" s="221" t="str">
        <f t="shared" si="24"/>
        <v/>
      </c>
    </row>
    <row r="87" spans="1:16" ht="24" hidden="1" outlineLevel="2" x14ac:dyDescent="0.2">
      <c r="A87" s="226" t="s">
        <v>133</v>
      </c>
      <c r="B87" s="222" t="s">
        <v>490</v>
      </c>
      <c r="C87" s="209">
        <v>84.364999999999995</v>
      </c>
      <c r="D87" s="210" t="s">
        <v>147</v>
      </c>
      <c r="E87" s="211"/>
      <c r="F87" s="212" t="s">
        <v>157</v>
      </c>
      <c r="G87" s="222" t="s">
        <v>6</v>
      </c>
      <c r="H87" s="214"/>
      <c r="I87" s="214"/>
      <c r="J87" s="217">
        <v>320688</v>
      </c>
      <c r="K87" s="217"/>
      <c r="L87" s="217"/>
      <c r="M87" s="217">
        <f t="shared" si="22"/>
        <v>0</v>
      </c>
      <c r="N87" s="218"/>
      <c r="O87" s="219">
        <f t="shared" si="23"/>
        <v>0</v>
      </c>
      <c r="P87" s="221" t="str">
        <f t="shared" si="24"/>
        <v/>
      </c>
    </row>
    <row r="88" spans="1:16" ht="36" hidden="1" outlineLevel="2" x14ac:dyDescent="0.2">
      <c r="A88" s="226" t="s">
        <v>133</v>
      </c>
      <c r="B88" s="222" t="s">
        <v>490</v>
      </c>
      <c r="C88" s="209">
        <v>84.367000000000004</v>
      </c>
      <c r="D88" s="210" t="s">
        <v>147</v>
      </c>
      <c r="E88" s="211"/>
      <c r="F88" s="212" t="s">
        <v>158</v>
      </c>
      <c r="G88" s="222" t="s">
        <v>6</v>
      </c>
      <c r="H88" s="214"/>
      <c r="I88" s="214"/>
      <c r="J88" s="217">
        <v>10678662</v>
      </c>
      <c r="K88" s="217"/>
      <c r="L88" s="217"/>
      <c r="M88" s="217">
        <f t="shared" si="22"/>
        <v>0</v>
      </c>
      <c r="N88" s="218"/>
      <c r="O88" s="219">
        <f t="shared" si="23"/>
        <v>0</v>
      </c>
      <c r="P88" s="221" t="str">
        <f t="shared" si="24"/>
        <v/>
      </c>
    </row>
    <row r="89" spans="1:16" ht="24" hidden="1" outlineLevel="2" x14ac:dyDescent="0.2">
      <c r="A89" s="226" t="s">
        <v>133</v>
      </c>
      <c r="B89" s="222" t="s">
        <v>490</v>
      </c>
      <c r="C89" s="209">
        <v>84.369</v>
      </c>
      <c r="D89" s="210" t="s">
        <v>147</v>
      </c>
      <c r="E89" s="211"/>
      <c r="F89" s="212" t="s">
        <v>159</v>
      </c>
      <c r="G89" s="222" t="s">
        <v>6</v>
      </c>
      <c r="H89" s="214"/>
      <c r="I89" s="214"/>
      <c r="J89" s="217">
        <v>4097765</v>
      </c>
      <c r="K89" s="217"/>
      <c r="L89" s="217"/>
      <c r="M89" s="217">
        <f t="shared" si="19"/>
        <v>0</v>
      </c>
      <c r="N89" s="218"/>
      <c r="O89" s="219">
        <f t="shared" si="23"/>
        <v>0</v>
      </c>
      <c r="P89" s="221" t="str">
        <f t="shared" si="24"/>
        <v/>
      </c>
    </row>
    <row r="90" spans="1:16" ht="24" hidden="1" outlineLevel="2" x14ac:dyDescent="0.2">
      <c r="A90" s="226" t="s">
        <v>133</v>
      </c>
      <c r="B90" s="222" t="s">
        <v>490</v>
      </c>
      <c r="C90" s="209">
        <v>84.376999999999995</v>
      </c>
      <c r="D90" s="210" t="s">
        <v>147</v>
      </c>
      <c r="E90" s="211"/>
      <c r="F90" s="212" t="s">
        <v>160</v>
      </c>
      <c r="G90" s="222" t="s">
        <v>6</v>
      </c>
      <c r="H90" s="214"/>
      <c r="I90" s="214"/>
      <c r="J90" s="217"/>
      <c r="K90" s="217"/>
      <c r="L90" s="217"/>
      <c r="M90" s="217">
        <f t="shared" si="19"/>
        <v>0</v>
      </c>
      <c r="N90" s="218"/>
      <c r="O90" s="219">
        <f t="shared" si="20"/>
        <v>0</v>
      </c>
      <c r="P90" s="221" t="str">
        <f t="shared" si="24"/>
        <v/>
      </c>
    </row>
    <row r="91" spans="1:16" ht="24" hidden="1" outlineLevel="2" x14ac:dyDescent="0.2">
      <c r="A91" s="226" t="s">
        <v>133</v>
      </c>
      <c r="B91" s="222" t="s">
        <v>490</v>
      </c>
      <c r="C91" s="209">
        <v>84.424000000000007</v>
      </c>
      <c r="D91" s="210" t="s">
        <v>147</v>
      </c>
      <c r="E91" s="211"/>
      <c r="F91" s="212" t="s">
        <v>161</v>
      </c>
      <c r="G91" s="222" t="s">
        <v>6</v>
      </c>
      <c r="H91" s="214"/>
      <c r="I91" s="214"/>
      <c r="J91" s="217">
        <v>5690117</v>
      </c>
      <c r="K91" s="233"/>
      <c r="L91" s="233"/>
      <c r="M91" s="217">
        <f t="shared" si="19"/>
        <v>0</v>
      </c>
      <c r="N91" s="218"/>
      <c r="O91" s="219">
        <f t="shared" si="20"/>
        <v>0</v>
      </c>
      <c r="P91" s="221" t="str">
        <f t="shared" si="24"/>
        <v/>
      </c>
    </row>
    <row r="92" spans="1:16" ht="24" hidden="1" outlineLevel="2" x14ac:dyDescent="0.2">
      <c r="A92" s="226" t="s">
        <v>133</v>
      </c>
      <c r="B92" s="222" t="s">
        <v>490</v>
      </c>
      <c r="C92" s="209">
        <v>93.242999999999995</v>
      </c>
      <c r="D92" s="210" t="s">
        <v>164</v>
      </c>
      <c r="E92" s="211"/>
      <c r="F92" s="212" t="s">
        <v>165</v>
      </c>
      <c r="G92" s="222" t="s">
        <v>6</v>
      </c>
      <c r="H92" s="214"/>
      <c r="I92" s="214"/>
      <c r="J92" s="217">
        <v>1428253</v>
      </c>
      <c r="K92" s="217"/>
      <c r="L92" s="217"/>
      <c r="M92" s="217">
        <f t="shared" si="19"/>
        <v>0</v>
      </c>
      <c r="N92" s="234"/>
      <c r="O92" s="219">
        <f t="shared" si="20"/>
        <v>0</v>
      </c>
      <c r="P92" s="221" t="str">
        <f t="shared" si="24"/>
        <v/>
      </c>
    </row>
    <row r="93" spans="1:16" ht="24" hidden="1" outlineLevel="2" x14ac:dyDescent="0.2">
      <c r="A93" s="226" t="s">
        <v>133</v>
      </c>
      <c r="B93" s="222" t="s">
        <v>490</v>
      </c>
      <c r="C93" s="209" t="s">
        <v>493</v>
      </c>
      <c r="D93" s="210" t="s">
        <v>147</v>
      </c>
      <c r="E93" s="211"/>
      <c r="F93" s="212" t="s">
        <v>152</v>
      </c>
      <c r="G93" s="222" t="s">
        <v>6</v>
      </c>
      <c r="H93" s="214"/>
      <c r="I93" s="214"/>
      <c r="J93" s="217">
        <v>35063241</v>
      </c>
      <c r="K93" s="233"/>
      <c r="L93" s="233"/>
      <c r="M93" s="217">
        <f t="shared" si="19"/>
        <v>0</v>
      </c>
      <c r="N93" s="218"/>
      <c r="O93" s="219">
        <f t="shared" si="20"/>
        <v>0</v>
      </c>
      <c r="P93" s="221" t="str">
        <f t="shared" si="24"/>
        <v/>
      </c>
    </row>
    <row r="94" spans="1:16" ht="36" hidden="1" outlineLevel="2" x14ac:dyDescent="0.2">
      <c r="A94" s="226" t="s">
        <v>133</v>
      </c>
      <c r="B94" s="222" t="s">
        <v>490</v>
      </c>
      <c r="C94" s="209" t="s">
        <v>494</v>
      </c>
      <c r="D94" s="210" t="s">
        <v>147</v>
      </c>
      <c r="E94" s="211" t="s">
        <v>418</v>
      </c>
      <c r="F94" s="212" t="s">
        <v>495</v>
      </c>
      <c r="G94" s="222" t="s">
        <v>6</v>
      </c>
      <c r="H94" s="214"/>
      <c r="I94" s="214"/>
      <c r="J94" s="217">
        <v>2692649</v>
      </c>
      <c r="K94" s="233"/>
      <c r="L94" s="233"/>
      <c r="M94" s="217">
        <f t="shared" si="19"/>
        <v>0</v>
      </c>
      <c r="N94" s="218"/>
      <c r="O94" s="219">
        <f t="shared" si="20"/>
        <v>0</v>
      </c>
      <c r="P94" s="221" t="str">
        <f t="shared" si="24"/>
        <v/>
      </c>
    </row>
    <row r="95" spans="1:16" ht="24" hidden="1" outlineLevel="2" x14ac:dyDescent="0.2">
      <c r="A95" s="226" t="s">
        <v>133</v>
      </c>
      <c r="B95" s="222" t="s">
        <v>490</v>
      </c>
      <c r="C95" s="209" t="s">
        <v>496</v>
      </c>
      <c r="D95" s="210" t="s">
        <v>147</v>
      </c>
      <c r="E95" s="211"/>
      <c r="F95" s="212" t="s">
        <v>154</v>
      </c>
      <c r="G95" s="222" t="s">
        <v>6</v>
      </c>
      <c r="H95" s="214"/>
      <c r="I95" s="214"/>
      <c r="J95" s="217">
        <v>916173</v>
      </c>
      <c r="K95" s="217"/>
      <c r="L95" s="217"/>
      <c r="M95" s="217">
        <f t="shared" si="19"/>
        <v>0</v>
      </c>
      <c r="N95" s="218"/>
      <c r="O95" s="219">
        <f t="shared" si="20"/>
        <v>0</v>
      </c>
      <c r="P95" s="221" t="str">
        <f t="shared" si="24"/>
        <v/>
      </c>
    </row>
    <row r="96" spans="1:16" ht="36" hidden="1" outlineLevel="2" x14ac:dyDescent="0.2">
      <c r="A96" s="226" t="s">
        <v>133</v>
      </c>
      <c r="B96" s="222" t="s">
        <v>490</v>
      </c>
      <c r="C96" s="209" t="s">
        <v>497</v>
      </c>
      <c r="D96" s="210" t="s">
        <v>147</v>
      </c>
      <c r="E96" s="211" t="s">
        <v>418</v>
      </c>
      <c r="F96" s="212" t="s">
        <v>498</v>
      </c>
      <c r="G96" s="222" t="s">
        <v>6</v>
      </c>
      <c r="H96" s="214"/>
      <c r="I96" s="214"/>
      <c r="J96" s="217">
        <v>125025</v>
      </c>
      <c r="K96" s="217"/>
      <c r="L96" s="217"/>
      <c r="M96" s="217">
        <f t="shared" si="19"/>
        <v>0</v>
      </c>
      <c r="N96" s="218"/>
      <c r="O96" s="219">
        <f t="shared" si="20"/>
        <v>0</v>
      </c>
      <c r="P96" s="221" t="str">
        <f t="shared" si="24"/>
        <v/>
      </c>
    </row>
    <row r="97" spans="1:16" ht="24" hidden="1" outlineLevel="2" x14ac:dyDescent="0.2">
      <c r="A97" s="226" t="s">
        <v>133</v>
      </c>
      <c r="B97" s="222" t="s">
        <v>490</v>
      </c>
      <c r="C97" s="209" t="s">
        <v>499</v>
      </c>
      <c r="D97" s="210" t="s">
        <v>147</v>
      </c>
      <c r="E97" s="211"/>
      <c r="F97" s="212" t="s">
        <v>500</v>
      </c>
      <c r="G97" s="222" t="s">
        <v>6</v>
      </c>
      <c r="H97" s="214"/>
      <c r="I97" s="214"/>
      <c r="J97" s="233">
        <v>81996</v>
      </c>
      <c r="K97" s="217"/>
      <c r="L97" s="217"/>
      <c r="M97" s="217">
        <f t="shared" si="19"/>
        <v>0</v>
      </c>
      <c r="N97" s="218"/>
      <c r="O97" s="219">
        <f t="shared" si="20"/>
        <v>0</v>
      </c>
      <c r="P97" s="221" t="str">
        <f t="shared" si="24"/>
        <v/>
      </c>
    </row>
    <row r="98" spans="1:16" ht="24" hidden="1" outlineLevel="2" x14ac:dyDescent="0.2">
      <c r="A98" s="226" t="s">
        <v>133</v>
      </c>
      <c r="B98" s="222" t="s">
        <v>490</v>
      </c>
      <c r="C98" s="209" t="s">
        <v>501</v>
      </c>
      <c r="D98" s="210" t="s">
        <v>147</v>
      </c>
      <c r="E98" s="211"/>
      <c r="F98" s="212" t="s">
        <v>502</v>
      </c>
      <c r="G98" s="222" t="s">
        <v>6</v>
      </c>
      <c r="H98" s="214"/>
      <c r="I98" s="214"/>
      <c r="J98" s="233">
        <v>1052</v>
      </c>
      <c r="K98" s="217"/>
      <c r="L98" s="217"/>
      <c r="M98" s="217">
        <f>K98-L98</f>
        <v>0</v>
      </c>
      <c r="N98" s="218"/>
      <c r="O98" s="219">
        <f>IF(N98-L98&gt;0,N98-L98,0)</f>
        <v>0</v>
      </c>
      <c r="P98" s="221" t="str">
        <f t="shared" si="24"/>
        <v/>
      </c>
    </row>
    <row r="99" spans="1:16" ht="24" hidden="1" outlineLevel="2" x14ac:dyDescent="0.2">
      <c r="A99" s="226" t="s">
        <v>133</v>
      </c>
      <c r="B99" s="222" t="s">
        <v>490</v>
      </c>
      <c r="C99" s="209" t="s">
        <v>429</v>
      </c>
      <c r="D99" s="210" t="s">
        <v>147</v>
      </c>
      <c r="E99" s="211" t="s">
        <v>418</v>
      </c>
      <c r="F99" s="212" t="s">
        <v>430</v>
      </c>
      <c r="G99" s="222" t="s">
        <v>6</v>
      </c>
      <c r="H99" s="214"/>
      <c r="I99" s="214"/>
      <c r="J99" s="233">
        <v>1398706</v>
      </c>
      <c r="K99" s="217"/>
      <c r="L99" s="217"/>
      <c r="M99" s="217">
        <f t="shared" ref="M99:M210" si="25">K99-L99</f>
        <v>0</v>
      </c>
      <c r="N99" s="218"/>
      <c r="O99" s="219">
        <f t="shared" ref="O99:O210" si="26">IF(N99-L99&gt;0,N99-L99,0)</f>
        <v>0</v>
      </c>
      <c r="P99" s="221" t="str">
        <f t="shared" si="24"/>
        <v/>
      </c>
    </row>
    <row r="100" spans="1:16" ht="24" hidden="1" outlineLevel="2" x14ac:dyDescent="0.2">
      <c r="A100" s="226" t="s">
        <v>133</v>
      </c>
      <c r="B100" s="222" t="s">
        <v>490</v>
      </c>
      <c r="C100" s="209" t="s">
        <v>428</v>
      </c>
      <c r="D100" s="210" t="s">
        <v>147</v>
      </c>
      <c r="E100" s="211" t="s">
        <v>418</v>
      </c>
      <c r="F100" s="212" t="s">
        <v>162</v>
      </c>
      <c r="G100" s="222" t="s">
        <v>6</v>
      </c>
      <c r="H100" s="214"/>
      <c r="I100" s="214"/>
      <c r="J100" s="233">
        <v>54539753</v>
      </c>
      <c r="K100" s="217"/>
      <c r="L100" s="217"/>
      <c r="M100" s="217">
        <f t="shared" si="25"/>
        <v>0</v>
      </c>
      <c r="N100" s="218"/>
      <c r="O100" s="219">
        <f t="shared" si="26"/>
        <v>0</v>
      </c>
      <c r="P100" s="221" t="str">
        <f t="shared" si="24"/>
        <v/>
      </c>
    </row>
    <row r="101" spans="1:16" ht="24" hidden="1" outlineLevel="2" x14ac:dyDescent="0.2">
      <c r="A101" s="226" t="s">
        <v>133</v>
      </c>
      <c r="B101" s="222" t="s">
        <v>490</v>
      </c>
      <c r="C101" s="209" t="s">
        <v>431</v>
      </c>
      <c r="D101" s="210" t="s">
        <v>147</v>
      </c>
      <c r="E101" s="211" t="s">
        <v>418</v>
      </c>
      <c r="F101" s="212" t="s">
        <v>432</v>
      </c>
      <c r="G101" s="222" t="s">
        <v>6</v>
      </c>
      <c r="H101" s="214"/>
      <c r="I101" s="214"/>
      <c r="J101" s="233">
        <v>270376</v>
      </c>
      <c r="K101" s="217"/>
      <c r="L101" s="217"/>
      <c r="M101" s="217">
        <f t="shared" si="25"/>
        <v>0</v>
      </c>
      <c r="N101" s="218"/>
      <c r="O101" s="219">
        <f t="shared" si="26"/>
        <v>0</v>
      </c>
      <c r="P101" s="221" t="str">
        <f t="shared" si="24"/>
        <v/>
      </c>
    </row>
    <row r="102" spans="1:16" ht="36" hidden="1" outlineLevel="2" x14ac:dyDescent="0.2">
      <c r="A102" s="226" t="s">
        <v>133</v>
      </c>
      <c r="B102" s="222" t="s">
        <v>490</v>
      </c>
      <c r="C102" s="209" t="s">
        <v>503</v>
      </c>
      <c r="D102" s="210" t="s">
        <v>147</v>
      </c>
      <c r="E102" s="211" t="s">
        <v>418</v>
      </c>
      <c r="F102" s="212" t="s">
        <v>504</v>
      </c>
      <c r="G102" s="222" t="s">
        <v>6</v>
      </c>
      <c r="H102" s="214"/>
      <c r="I102" s="214"/>
      <c r="J102" s="233">
        <v>58619904</v>
      </c>
      <c r="K102" s="217"/>
      <c r="L102" s="217"/>
      <c r="M102" s="217">
        <f t="shared" ref="M102:M103" si="27">K102-L102</f>
        <v>0</v>
      </c>
      <c r="N102" s="218"/>
      <c r="O102" s="219">
        <f t="shared" ref="O102:O103" si="28">IF(N102-L102&gt;0,N102-L102,0)</f>
        <v>0</v>
      </c>
      <c r="P102" s="221" t="str">
        <f t="shared" si="24"/>
        <v/>
      </c>
    </row>
    <row r="103" spans="1:16" ht="24" hidden="1" outlineLevel="2" x14ac:dyDescent="0.2">
      <c r="A103" s="226" t="s">
        <v>133</v>
      </c>
      <c r="B103" s="222" t="s">
        <v>490</v>
      </c>
      <c r="C103" s="209" t="s">
        <v>505</v>
      </c>
      <c r="D103" s="210" t="s">
        <v>147</v>
      </c>
      <c r="E103" s="211" t="s">
        <v>418</v>
      </c>
      <c r="F103" s="212" t="s">
        <v>506</v>
      </c>
      <c r="G103" s="222" t="s">
        <v>6</v>
      </c>
      <c r="H103" s="214"/>
      <c r="I103" s="214"/>
      <c r="J103" s="217">
        <v>817894</v>
      </c>
      <c r="K103" s="217"/>
      <c r="L103" s="217"/>
      <c r="M103" s="217">
        <f t="shared" si="27"/>
        <v>0</v>
      </c>
      <c r="N103" s="218"/>
      <c r="O103" s="219">
        <f t="shared" si="28"/>
        <v>0</v>
      </c>
      <c r="P103" s="221" t="str">
        <f t="shared" si="24"/>
        <v/>
      </c>
    </row>
    <row r="104" spans="1:16" ht="48" hidden="1" outlineLevel="2" x14ac:dyDescent="0.2">
      <c r="A104" s="226" t="s">
        <v>133</v>
      </c>
      <c r="B104" s="222" t="s">
        <v>490</v>
      </c>
      <c r="C104" s="209" t="s">
        <v>507</v>
      </c>
      <c r="D104" s="210" t="s">
        <v>147</v>
      </c>
      <c r="E104" s="211" t="s">
        <v>418</v>
      </c>
      <c r="F104" s="212" t="s">
        <v>508</v>
      </c>
      <c r="G104" s="222" t="s">
        <v>6</v>
      </c>
      <c r="H104" s="214"/>
      <c r="I104" s="214"/>
      <c r="J104" s="217">
        <v>457475</v>
      </c>
      <c r="K104" s="217"/>
      <c r="L104" s="217"/>
      <c r="M104" s="217">
        <f t="shared" si="25"/>
        <v>0</v>
      </c>
      <c r="N104" s="218"/>
      <c r="O104" s="219">
        <f t="shared" si="26"/>
        <v>0</v>
      </c>
      <c r="P104" s="221" t="str">
        <f t="shared" si="24"/>
        <v/>
      </c>
    </row>
    <row r="105" spans="1:16" ht="24" customHeight="1" outlineLevel="1" collapsed="1" x14ac:dyDescent="0.2">
      <c r="A105" s="232" t="s">
        <v>515</v>
      </c>
      <c r="B105" s="222"/>
      <c r="C105" s="209"/>
      <c r="D105" s="210"/>
      <c r="E105" s="211"/>
      <c r="F105" s="212"/>
      <c r="G105" s="222"/>
      <c r="H105" s="214"/>
      <c r="I105" s="214"/>
      <c r="J105" s="217">
        <f>SUBTOTAL(9,J62:J104)</f>
        <v>279008639</v>
      </c>
      <c r="K105" s="217">
        <f>SUBTOTAL(9,K62:K104)</f>
        <v>0</v>
      </c>
      <c r="L105" s="217">
        <f>SUBTOTAL(9,L62:L104)</f>
        <v>0</v>
      </c>
      <c r="M105" s="217">
        <f>SUBTOTAL(9,M62:M104)</f>
        <v>0</v>
      </c>
      <c r="N105" s="217">
        <f t="shared" ref="N105:O105" si="29">SUBTOTAL(9,N62:N104)</f>
        <v>0</v>
      </c>
      <c r="O105" s="217">
        <f t="shared" si="29"/>
        <v>0</v>
      </c>
      <c r="P105" s="221" t="str">
        <f t="shared" si="24"/>
        <v/>
      </c>
    </row>
    <row r="106" spans="1:16" ht="24" hidden="1" outlineLevel="2" x14ac:dyDescent="0.2">
      <c r="A106" s="226" t="s">
        <v>516</v>
      </c>
      <c r="B106" s="222" t="s">
        <v>517</v>
      </c>
      <c r="C106" s="209">
        <v>93.412999999999997</v>
      </c>
      <c r="D106" s="210" t="s">
        <v>116</v>
      </c>
      <c r="E106" s="211"/>
      <c r="F106" s="212" t="s">
        <v>518</v>
      </c>
      <c r="G106" s="222" t="s">
        <v>6</v>
      </c>
      <c r="H106" s="214"/>
      <c r="I106" s="214"/>
      <c r="J106" s="217">
        <v>184249</v>
      </c>
      <c r="K106" s="217"/>
      <c r="L106" s="217"/>
      <c r="M106" s="217">
        <f t="shared" si="25"/>
        <v>0</v>
      </c>
      <c r="N106" s="218"/>
      <c r="O106" s="219">
        <f t="shared" si="26"/>
        <v>0</v>
      </c>
      <c r="P106" s="221" t="str">
        <f t="shared" si="24"/>
        <v/>
      </c>
    </row>
    <row r="107" spans="1:16" ht="24" customHeight="1" outlineLevel="1" collapsed="1" x14ac:dyDescent="0.2">
      <c r="A107" s="232" t="s">
        <v>519</v>
      </c>
      <c r="B107" s="222"/>
      <c r="C107" s="209"/>
      <c r="D107" s="210"/>
      <c r="E107" s="211"/>
      <c r="F107" s="212"/>
      <c r="G107" s="222"/>
      <c r="H107" s="214"/>
      <c r="I107" s="214"/>
      <c r="J107" s="217">
        <f>SUBTOTAL(9,J106:J106)</f>
        <v>184249</v>
      </c>
      <c r="K107" s="217">
        <f t="shared" ref="K107:O107" si="30">SUBTOTAL(9,K106:K106)</f>
        <v>0</v>
      </c>
      <c r="L107" s="217">
        <f t="shared" si="30"/>
        <v>0</v>
      </c>
      <c r="M107" s="217">
        <f t="shared" si="30"/>
        <v>0</v>
      </c>
      <c r="N107" s="217">
        <f t="shared" si="30"/>
        <v>0</v>
      </c>
      <c r="O107" s="217">
        <f t="shared" si="30"/>
        <v>0</v>
      </c>
      <c r="P107" s="221" t="str">
        <f t="shared" si="24"/>
        <v/>
      </c>
    </row>
    <row r="108" spans="1:16" ht="36" hidden="1" outlineLevel="2" x14ac:dyDescent="0.2">
      <c r="A108" s="226" t="s">
        <v>166</v>
      </c>
      <c r="B108" s="222" t="s">
        <v>470</v>
      </c>
      <c r="C108" s="209">
        <v>14.999000000000001</v>
      </c>
      <c r="D108" s="210" t="s">
        <v>102</v>
      </c>
      <c r="E108" s="211"/>
      <c r="F108" s="212" t="s">
        <v>167</v>
      </c>
      <c r="G108" s="222" t="s">
        <v>6</v>
      </c>
      <c r="H108" s="214"/>
      <c r="I108" s="214"/>
      <c r="J108" s="217">
        <v>78082</v>
      </c>
      <c r="K108" s="217"/>
      <c r="L108" s="217"/>
      <c r="M108" s="217">
        <f t="shared" si="25"/>
        <v>0</v>
      </c>
      <c r="N108" s="218"/>
      <c r="O108" s="219">
        <f t="shared" si="26"/>
        <v>0</v>
      </c>
      <c r="P108" s="221" t="str">
        <f t="shared" si="24"/>
        <v/>
      </c>
    </row>
    <row r="109" spans="1:16" ht="24" customHeight="1" outlineLevel="1" collapsed="1" x14ac:dyDescent="0.2">
      <c r="A109" s="232" t="s">
        <v>520</v>
      </c>
      <c r="B109" s="222"/>
      <c r="C109" s="209"/>
      <c r="D109" s="210"/>
      <c r="E109" s="211"/>
      <c r="F109" s="212"/>
      <c r="G109" s="222"/>
      <c r="H109" s="214"/>
      <c r="I109" s="214"/>
      <c r="J109" s="217">
        <f t="shared" ref="J109:O109" si="31">SUBTOTAL(9,J108:J108)</f>
        <v>78082</v>
      </c>
      <c r="K109" s="217">
        <f t="shared" si="31"/>
        <v>0</v>
      </c>
      <c r="L109" s="217">
        <f t="shared" si="31"/>
        <v>0</v>
      </c>
      <c r="M109" s="217">
        <f t="shared" si="31"/>
        <v>0</v>
      </c>
      <c r="N109" s="217">
        <f t="shared" si="31"/>
        <v>0</v>
      </c>
      <c r="O109" s="217">
        <f t="shared" si="31"/>
        <v>0</v>
      </c>
      <c r="P109" s="221" t="str">
        <f t="shared" si="24"/>
        <v/>
      </c>
    </row>
    <row r="110" spans="1:16" ht="24" hidden="1" outlineLevel="2" x14ac:dyDescent="0.2">
      <c r="A110" s="226" t="s">
        <v>168</v>
      </c>
      <c r="B110" s="222" t="s">
        <v>521</v>
      </c>
      <c r="C110" s="209">
        <v>10.525</v>
      </c>
      <c r="D110" s="210" t="s">
        <v>109</v>
      </c>
      <c r="E110" s="211"/>
      <c r="F110" s="212" t="s">
        <v>522</v>
      </c>
      <c r="G110" s="222" t="s">
        <v>7</v>
      </c>
      <c r="H110" s="214" t="s">
        <v>523</v>
      </c>
      <c r="I110" s="214" t="s">
        <v>524</v>
      </c>
      <c r="J110" s="217">
        <v>184181</v>
      </c>
      <c r="K110" s="217"/>
      <c r="L110" s="217"/>
      <c r="M110" s="217">
        <f t="shared" si="25"/>
        <v>0</v>
      </c>
      <c r="N110" s="218"/>
      <c r="O110" s="219">
        <f t="shared" si="26"/>
        <v>0</v>
      </c>
      <c r="P110" s="221" t="str">
        <f t="shared" si="24"/>
        <v/>
      </c>
    </row>
    <row r="111" spans="1:16" ht="36" hidden="1" outlineLevel="2" x14ac:dyDescent="0.2">
      <c r="A111" s="226" t="s">
        <v>168</v>
      </c>
      <c r="B111" s="222" t="s">
        <v>521</v>
      </c>
      <c r="C111" s="209">
        <v>10.537000000000001</v>
      </c>
      <c r="D111" s="210" t="s">
        <v>109</v>
      </c>
      <c r="E111" s="211"/>
      <c r="F111" s="212" t="s">
        <v>525</v>
      </c>
      <c r="G111" s="222" t="s">
        <v>6</v>
      </c>
      <c r="H111" s="214"/>
      <c r="I111" s="214"/>
      <c r="J111" s="217">
        <v>4321</v>
      </c>
      <c r="K111" s="217"/>
      <c r="L111" s="217"/>
      <c r="M111" s="217">
        <f t="shared" si="25"/>
        <v>0</v>
      </c>
      <c r="N111" s="218"/>
      <c r="O111" s="219">
        <f t="shared" si="26"/>
        <v>0</v>
      </c>
      <c r="P111" s="221" t="str">
        <f t="shared" si="24"/>
        <v/>
      </c>
    </row>
    <row r="112" spans="1:16" ht="24" hidden="1" outlineLevel="2" x14ac:dyDescent="0.2">
      <c r="A112" s="226" t="s">
        <v>168</v>
      </c>
      <c r="B112" s="222" t="s">
        <v>521</v>
      </c>
      <c r="C112" s="209">
        <v>10.542</v>
      </c>
      <c r="D112" s="210" t="s">
        <v>109</v>
      </c>
      <c r="E112" s="211" t="s">
        <v>418</v>
      </c>
      <c r="F112" s="212" t="s">
        <v>526</v>
      </c>
      <c r="G112" s="222" t="s">
        <v>8</v>
      </c>
      <c r="H112" s="214"/>
      <c r="I112" s="214"/>
      <c r="J112" s="217">
        <v>21652484</v>
      </c>
      <c r="K112" s="217"/>
      <c r="L112" s="217"/>
      <c r="M112" s="217">
        <f t="shared" si="25"/>
        <v>0</v>
      </c>
      <c r="N112" s="218"/>
      <c r="O112" s="219">
        <f t="shared" si="26"/>
        <v>0</v>
      </c>
      <c r="P112" s="221" t="str">
        <f t="shared" si="24"/>
        <v/>
      </c>
    </row>
    <row r="113" spans="1:16" ht="24" hidden="1" outlineLevel="2" x14ac:dyDescent="0.2">
      <c r="A113" s="226" t="s">
        <v>168</v>
      </c>
      <c r="B113" s="222" t="s">
        <v>521</v>
      </c>
      <c r="C113" s="209">
        <v>10.545</v>
      </c>
      <c r="D113" s="210" t="s">
        <v>109</v>
      </c>
      <c r="E113" s="211"/>
      <c r="F113" s="212" t="s">
        <v>169</v>
      </c>
      <c r="G113" s="222" t="s">
        <v>6</v>
      </c>
      <c r="H113" s="214"/>
      <c r="I113" s="214"/>
      <c r="J113" s="217">
        <v>0</v>
      </c>
      <c r="K113" s="217"/>
      <c r="L113" s="217"/>
      <c r="M113" s="217">
        <f t="shared" si="25"/>
        <v>0</v>
      </c>
      <c r="N113" s="218"/>
      <c r="O113" s="219">
        <f t="shared" si="26"/>
        <v>0</v>
      </c>
      <c r="P113" s="221" t="str">
        <f t="shared" si="24"/>
        <v/>
      </c>
    </row>
    <row r="114" spans="1:16" ht="24" hidden="1" outlineLevel="2" x14ac:dyDescent="0.2">
      <c r="A114" s="226" t="s">
        <v>168</v>
      </c>
      <c r="B114" s="222" t="s">
        <v>521</v>
      </c>
      <c r="C114" s="209">
        <v>10.551</v>
      </c>
      <c r="D114" s="210" t="s">
        <v>109</v>
      </c>
      <c r="E114" s="211"/>
      <c r="F114" s="212" t="s">
        <v>527</v>
      </c>
      <c r="G114" s="222" t="s">
        <v>6</v>
      </c>
      <c r="H114" s="214"/>
      <c r="I114" s="214"/>
      <c r="J114" s="217">
        <v>44407293</v>
      </c>
      <c r="K114" s="217"/>
      <c r="L114" s="217"/>
      <c r="M114" s="217">
        <f t="shared" si="25"/>
        <v>0</v>
      </c>
      <c r="N114" s="218"/>
      <c r="O114" s="219">
        <f t="shared" si="26"/>
        <v>0</v>
      </c>
      <c r="P114" s="221" t="str">
        <f t="shared" si="24"/>
        <v/>
      </c>
    </row>
    <row r="115" spans="1:16" ht="24" hidden="1" outlineLevel="2" x14ac:dyDescent="0.2">
      <c r="A115" s="226" t="s">
        <v>168</v>
      </c>
      <c r="B115" s="222" t="s">
        <v>521</v>
      </c>
      <c r="C115" s="209">
        <v>10.551</v>
      </c>
      <c r="D115" s="210" t="s">
        <v>109</v>
      </c>
      <c r="E115" s="211" t="s">
        <v>418</v>
      </c>
      <c r="F115" s="212" t="s">
        <v>527</v>
      </c>
      <c r="G115" s="222" t="s">
        <v>6</v>
      </c>
      <c r="H115" s="214"/>
      <c r="I115" s="214"/>
      <c r="J115" s="217">
        <v>18534125</v>
      </c>
      <c r="K115" s="217"/>
      <c r="L115" s="217"/>
      <c r="M115" s="217">
        <f t="shared" si="25"/>
        <v>0</v>
      </c>
      <c r="N115" s="218"/>
      <c r="O115" s="219">
        <f t="shared" si="26"/>
        <v>0</v>
      </c>
      <c r="P115" s="221" t="str">
        <f t="shared" si="24"/>
        <v/>
      </c>
    </row>
    <row r="116" spans="1:16" ht="24" hidden="1" outlineLevel="2" x14ac:dyDescent="0.2">
      <c r="A116" s="226" t="s">
        <v>168</v>
      </c>
      <c r="B116" s="222" t="s">
        <v>521</v>
      </c>
      <c r="C116" s="209">
        <v>10.551</v>
      </c>
      <c r="D116" s="210" t="s">
        <v>109</v>
      </c>
      <c r="E116" s="211"/>
      <c r="F116" s="212" t="s">
        <v>528</v>
      </c>
      <c r="G116" s="222" t="s">
        <v>8</v>
      </c>
      <c r="H116" s="214"/>
      <c r="I116" s="214"/>
      <c r="J116" s="217">
        <v>109577471</v>
      </c>
      <c r="K116" s="217"/>
      <c r="L116" s="217"/>
      <c r="M116" s="217">
        <f t="shared" si="25"/>
        <v>0</v>
      </c>
      <c r="N116" s="218"/>
      <c r="O116" s="219">
        <f t="shared" si="26"/>
        <v>0</v>
      </c>
      <c r="P116" s="221" t="str">
        <f t="shared" si="24"/>
        <v/>
      </c>
    </row>
    <row r="117" spans="1:16" ht="24" hidden="1" outlineLevel="2" x14ac:dyDescent="0.2">
      <c r="A117" s="226" t="s">
        <v>168</v>
      </c>
      <c r="B117" s="222" t="s">
        <v>521</v>
      </c>
      <c r="C117" s="209">
        <v>10.551</v>
      </c>
      <c r="D117" s="210" t="s">
        <v>109</v>
      </c>
      <c r="E117" s="211" t="s">
        <v>418</v>
      </c>
      <c r="F117" s="212" t="s">
        <v>528</v>
      </c>
      <c r="G117" s="222" t="s">
        <v>8</v>
      </c>
      <c r="H117" s="214"/>
      <c r="I117" s="214"/>
      <c r="J117" s="217">
        <v>40394034</v>
      </c>
      <c r="K117" s="217"/>
      <c r="L117" s="217"/>
      <c r="M117" s="217">
        <f t="shared" si="25"/>
        <v>0</v>
      </c>
      <c r="N117" s="218"/>
      <c r="O117" s="219">
        <f t="shared" si="26"/>
        <v>0</v>
      </c>
      <c r="P117" s="221" t="str">
        <f t="shared" si="24"/>
        <v/>
      </c>
    </row>
    <row r="118" spans="1:16" ht="36" hidden="1" outlineLevel="2" x14ac:dyDescent="0.2">
      <c r="A118" s="226" t="s">
        <v>168</v>
      </c>
      <c r="B118" s="222" t="s">
        <v>521</v>
      </c>
      <c r="C118" s="209">
        <v>10.557</v>
      </c>
      <c r="D118" s="210" t="s">
        <v>109</v>
      </c>
      <c r="E118" s="211"/>
      <c r="F118" s="212" t="s">
        <v>529</v>
      </c>
      <c r="G118" s="222" t="s">
        <v>6</v>
      </c>
      <c r="H118" s="214"/>
      <c r="I118" s="214"/>
      <c r="J118" s="217">
        <v>11287524</v>
      </c>
      <c r="K118" s="217"/>
      <c r="L118" s="217"/>
      <c r="M118" s="217">
        <f t="shared" si="25"/>
        <v>0</v>
      </c>
      <c r="N118" s="218"/>
      <c r="O118" s="219">
        <f t="shared" si="26"/>
        <v>0</v>
      </c>
      <c r="P118" s="221" t="str">
        <f t="shared" si="24"/>
        <v/>
      </c>
    </row>
    <row r="119" spans="1:16" ht="36" hidden="1" outlineLevel="2" x14ac:dyDescent="0.2">
      <c r="A119" s="226" t="s">
        <v>168</v>
      </c>
      <c r="B119" s="222" t="s">
        <v>521</v>
      </c>
      <c r="C119" s="209">
        <v>10.557</v>
      </c>
      <c r="D119" s="210" t="s">
        <v>109</v>
      </c>
      <c r="E119" s="211" t="s">
        <v>418</v>
      </c>
      <c r="F119" s="212" t="s">
        <v>529</v>
      </c>
      <c r="G119" s="222" t="s">
        <v>6</v>
      </c>
      <c r="H119" s="214"/>
      <c r="I119" s="214"/>
      <c r="J119" s="217">
        <v>0</v>
      </c>
      <c r="K119" s="217"/>
      <c r="L119" s="217"/>
      <c r="M119" s="217">
        <f t="shared" si="25"/>
        <v>0</v>
      </c>
      <c r="N119" s="218"/>
      <c r="O119" s="219">
        <f t="shared" si="26"/>
        <v>0</v>
      </c>
      <c r="P119" s="221" t="str">
        <f t="shared" si="24"/>
        <v/>
      </c>
    </row>
    <row r="120" spans="1:16" ht="24" hidden="1" outlineLevel="2" x14ac:dyDescent="0.2">
      <c r="A120" s="226" t="s">
        <v>168</v>
      </c>
      <c r="B120" s="222" t="s">
        <v>521</v>
      </c>
      <c r="C120" s="209">
        <v>10.561</v>
      </c>
      <c r="D120" s="210" t="s">
        <v>109</v>
      </c>
      <c r="E120" s="211"/>
      <c r="F120" s="212" t="s">
        <v>170</v>
      </c>
      <c r="G120" s="222" t="s">
        <v>6</v>
      </c>
      <c r="H120" s="214"/>
      <c r="I120" s="214"/>
      <c r="J120" s="217">
        <v>12259821</v>
      </c>
      <c r="K120" s="217"/>
      <c r="L120" s="217"/>
      <c r="M120" s="217">
        <f t="shared" si="25"/>
        <v>0</v>
      </c>
      <c r="N120" s="218"/>
      <c r="O120" s="219">
        <f t="shared" si="26"/>
        <v>0</v>
      </c>
      <c r="P120" s="221" t="str">
        <f t="shared" si="24"/>
        <v/>
      </c>
    </row>
    <row r="121" spans="1:16" ht="24" hidden="1" outlineLevel="2" x14ac:dyDescent="0.2">
      <c r="A121" s="226" t="s">
        <v>168</v>
      </c>
      <c r="B121" s="222" t="s">
        <v>521</v>
      </c>
      <c r="C121" s="209">
        <v>10.561</v>
      </c>
      <c r="D121" s="210" t="s">
        <v>109</v>
      </c>
      <c r="E121" s="211" t="s">
        <v>418</v>
      </c>
      <c r="F121" s="212" t="s">
        <v>170</v>
      </c>
      <c r="G121" s="222" t="s">
        <v>6</v>
      </c>
      <c r="H121" s="214"/>
      <c r="I121" s="214"/>
      <c r="J121" s="217">
        <v>555073</v>
      </c>
      <c r="K121" s="217"/>
      <c r="L121" s="217"/>
      <c r="M121" s="217">
        <f t="shared" si="25"/>
        <v>0</v>
      </c>
      <c r="N121" s="218"/>
      <c r="O121" s="219">
        <f t="shared" si="26"/>
        <v>0</v>
      </c>
      <c r="P121" s="221" t="str">
        <f t="shared" si="24"/>
        <v/>
      </c>
    </row>
    <row r="122" spans="1:16" ht="24" hidden="1" outlineLevel="2" x14ac:dyDescent="0.2">
      <c r="A122" s="226" t="s">
        <v>168</v>
      </c>
      <c r="B122" s="222" t="s">
        <v>521</v>
      </c>
      <c r="C122" s="209">
        <v>10.565</v>
      </c>
      <c r="D122" s="210" t="s">
        <v>109</v>
      </c>
      <c r="E122" s="211"/>
      <c r="F122" s="212" t="s">
        <v>171</v>
      </c>
      <c r="G122" s="222" t="s">
        <v>6</v>
      </c>
      <c r="H122" s="214"/>
      <c r="I122" s="214"/>
      <c r="J122" s="217">
        <v>193697</v>
      </c>
      <c r="K122" s="217"/>
      <c r="L122" s="217"/>
      <c r="M122" s="217">
        <f t="shared" si="25"/>
        <v>0</v>
      </c>
      <c r="N122" s="218"/>
      <c r="O122" s="219">
        <f t="shared" si="26"/>
        <v>0</v>
      </c>
      <c r="P122" s="221" t="str">
        <f t="shared" si="24"/>
        <v/>
      </c>
    </row>
    <row r="123" spans="1:16" ht="24" hidden="1" outlineLevel="2" x14ac:dyDescent="0.2">
      <c r="A123" s="226" t="s">
        <v>168</v>
      </c>
      <c r="B123" s="222" t="s">
        <v>521</v>
      </c>
      <c r="C123" s="209">
        <v>10.565</v>
      </c>
      <c r="D123" s="210" t="s">
        <v>109</v>
      </c>
      <c r="E123" s="211"/>
      <c r="F123" s="212" t="s">
        <v>171</v>
      </c>
      <c r="G123" s="222" t="s">
        <v>8</v>
      </c>
      <c r="H123" s="214"/>
      <c r="I123" s="214"/>
      <c r="J123" s="217">
        <v>674764</v>
      </c>
      <c r="K123" s="217"/>
      <c r="L123" s="217"/>
      <c r="M123" s="217">
        <f t="shared" si="25"/>
        <v>0</v>
      </c>
      <c r="N123" s="218"/>
      <c r="O123" s="219">
        <f t="shared" si="26"/>
        <v>0</v>
      </c>
      <c r="P123" s="221" t="str">
        <f t="shared" si="24"/>
        <v/>
      </c>
    </row>
    <row r="124" spans="1:16" ht="24" hidden="1" outlineLevel="2" x14ac:dyDescent="0.2">
      <c r="A124" s="226" t="s">
        <v>168</v>
      </c>
      <c r="B124" s="222" t="s">
        <v>521</v>
      </c>
      <c r="C124" s="209">
        <v>10.571999999999999</v>
      </c>
      <c r="D124" s="210" t="s">
        <v>109</v>
      </c>
      <c r="E124" s="211"/>
      <c r="F124" s="212" t="s">
        <v>172</v>
      </c>
      <c r="G124" s="222" t="s">
        <v>6</v>
      </c>
      <c r="H124" s="214"/>
      <c r="I124" s="214"/>
      <c r="J124" s="217">
        <v>53822</v>
      </c>
      <c r="K124" s="217"/>
      <c r="L124" s="217"/>
      <c r="M124" s="217">
        <f t="shared" si="25"/>
        <v>0</v>
      </c>
      <c r="N124" s="218"/>
      <c r="O124" s="219">
        <f t="shared" si="26"/>
        <v>0</v>
      </c>
      <c r="P124" s="221" t="str">
        <f t="shared" si="24"/>
        <v/>
      </c>
    </row>
    <row r="125" spans="1:16" ht="24" hidden="1" outlineLevel="2" x14ac:dyDescent="0.2">
      <c r="A125" s="226" t="s">
        <v>168</v>
      </c>
      <c r="B125" s="222" t="s">
        <v>521</v>
      </c>
      <c r="C125" s="209">
        <v>10.576000000000001</v>
      </c>
      <c r="D125" s="210" t="s">
        <v>109</v>
      </c>
      <c r="E125" s="211"/>
      <c r="F125" s="212" t="s">
        <v>173</v>
      </c>
      <c r="G125" s="222" t="s">
        <v>6</v>
      </c>
      <c r="H125" s="214"/>
      <c r="I125" s="214"/>
      <c r="J125" s="217">
        <v>83086</v>
      </c>
      <c r="K125" s="217"/>
      <c r="L125" s="217"/>
      <c r="M125" s="217">
        <f t="shared" si="25"/>
        <v>0</v>
      </c>
      <c r="N125" s="218"/>
      <c r="O125" s="219">
        <f t="shared" si="26"/>
        <v>0</v>
      </c>
      <c r="P125" s="221" t="str">
        <f t="shared" si="24"/>
        <v/>
      </c>
    </row>
    <row r="126" spans="1:16" ht="24" hidden="1" outlineLevel="2" x14ac:dyDescent="0.2">
      <c r="A126" s="226" t="s">
        <v>168</v>
      </c>
      <c r="B126" s="222" t="s">
        <v>521</v>
      </c>
      <c r="C126" s="209">
        <v>10.577999999999999</v>
      </c>
      <c r="D126" s="210" t="s">
        <v>109</v>
      </c>
      <c r="E126" s="211"/>
      <c r="F126" s="212" t="s">
        <v>174</v>
      </c>
      <c r="G126" s="222" t="s">
        <v>6</v>
      </c>
      <c r="H126" s="214"/>
      <c r="I126" s="214"/>
      <c r="J126" s="217">
        <v>0</v>
      </c>
      <c r="K126" s="217"/>
      <c r="L126" s="217"/>
      <c r="M126" s="217">
        <f t="shared" si="25"/>
        <v>0</v>
      </c>
      <c r="N126" s="218"/>
      <c r="O126" s="219">
        <f t="shared" si="26"/>
        <v>0</v>
      </c>
      <c r="P126" s="221" t="str">
        <f t="shared" si="24"/>
        <v/>
      </c>
    </row>
    <row r="127" spans="1:16" ht="24" hidden="1" outlineLevel="2" x14ac:dyDescent="0.2">
      <c r="A127" s="226" t="s">
        <v>168</v>
      </c>
      <c r="B127" s="222" t="s">
        <v>521</v>
      </c>
      <c r="C127" s="209">
        <v>10.648999999999999</v>
      </c>
      <c r="D127" s="210" t="s">
        <v>109</v>
      </c>
      <c r="E127" s="211" t="s">
        <v>418</v>
      </c>
      <c r="F127" s="212" t="s">
        <v>433</v>
      </c>
      <c r="G127" s="222" t="s">
        <v>6</v>
      </c>
      <c r="H127" s="214"/>
      <c r="I127" s="214"/>
      <c r="J127" s="217">
        <v>451547</v>
      </c>
      <c r="K127" s="217"/>
      <c r="L127" s="217"/>
      <c r="M127" s="217">
        <f t="shared" si="25"/>
        <v>0</v>
      </c>
      <c r="N127" s="218"/>
      <c r="O127" s="219">
        <f t="shared" si="26"/>
        <v>0</v>
      </c>
      <c r="P127" s="221" t="str">
        <f t="shared" si="24"/>
        <v/>
      </c>
    </row>
    <row r="128" spans="1:16" ht="36" hidden="1" outlineLevel="2" x14ac:dyDescent="0.2">
      <c r="A128" s="226" t="s">
        <v>168</v>
      </c>
      <c r="B128" s="222" t="s">
        <v>521</v>
      </c>
      <c r="C128" s="209">
        <v>14.231</v>
      </c>
      <c r="D128" s="210" t="s">
        <v>102</v>
      </c>
      <c r="E128" s="211"/>
      <c r="F128" s="212" t="s">
        <v>175</v>
      </c>
      <c r="G128" s="222" t="s">
        <v>6</v>
      </c>
      <c r="H128" s="214"/>
      <c r="I128" s="214"/>
      <c r="J128" s="217">
        <v>606202</v>
      </c>
      <c r="K128" s="217"/>
      <c r="L128" s="217"/>
      <c r="M128" s="217">
        <f t="shared" si="25"/>
        <v>0</v>
      </c>
      <c r="N128" s="218"/>
      <c r="O128" s="219">
        <f t="shared" si="26"/>
        <v>0</v>
      </c>
      <c r="P128" s="221" t="str">
        <f t="shared" si="24"/>
        <v/>
      </c>
    </row>
    <row r="129" spans="1:16" ht="36" hidden="1" outlineLevel="2" x14ac:dyDescent="0.2">
      <c r="A129" s="226" t="s">
        <v>168</v>
      </c>
      <c r="B129" s="222" t="s">
        <v>521</v>
      </c>
      <c r="C129" s="209">
        <v>14.231</v>
      </c>
      <c r="D129" s="210" t="s">
        <v>102</v>
      </c>
      <c r="E129" s="211" t="s">
        <v>418</v>
      </c>
      <c r="F129" s="212" t="s">
        <v>175</v>
      </c>
      <c r="G129" s="222" t="s">
        <v>6</v>
      </c>
      <c r="H129" s="214"/>
      <c r="I129" s="214"/>
      <c r="J129" s="217">
        <v>456071</v>
      </c>
      <c r="K129" s="217"/>
      <c r="L129" s="217"/>
      <c r="M129" s="217">
        <f t="shared" si="25"/>
        <v>0</v>
      </c>
      <c r="N129" s="218"/>
      <c r="O129" s="219">
        <f t="shared" si="26"/>
        <v>0</v>
      </c>
      <c r="P129" s="221" t="str">
        <f t="shared" si="24"/>
        <v/>
      </c>
    </row>
    <row r="130" spans="1:16" ht="36" hidden="1" outlineLevel="2" x14ac:dyDescent="0.2">
      <c r="A130" s="226" t="s">
        <v>168</v>
      </c>
      <c r="B130" s="222" t="s">
        <v>521</v>
      </c>
      <c r="C130" s="209">
        <v>14.266999999999999</v>
      </c>
      <c r="D130" s="210" t="s">
        <v>102</v>
      </c>
      <c r="E130" s="211"/>
      <c r="F130" s="212" t="s">
        <v>176</v>
      </c>
      <c r="G130" s="222" t="s">
        <v>6</v>
      </c>
      <c r="H130" s="214"/>
      <c r="I130" s="214"/>
      <c r="J130" s="217">
        <v>552333</v>
      </c>
      <c r="K130" s="217"/>
      <c r="L130" s="217"/>
      <c r="M130" s="217">
        <f t="shared" si="25"/>
        <v>0</v>
      </c>
      <c r="N130" s="218"/>
      <c r="O130" s="219">
        <f t="shared" si="26"/>
        <v>0</v>
      </c>
      <c r="P130" s="221" t="str">
        <f t="shared" si="24"/>
        <v/>
      </c>
    </row>
    <row r="131" spans="1:16" ht="24" hidden="1" outlineLevel="2" x14ac:dyDescent="0.2">
      <c r="A131" s="226" t="s">
        <v>168</v>
      </c>
      <c r="B131" s="222" t="s">
        <v>521</v>
      </c>
      <c r="C131" s="209">
        <v>16.54</v>
      </c>
      <c r="D131" s="210" t="s">
        <v>119</v>
      </c>
      <c r="E131" s="211"/>
      <c r="F131" s="212" t="s">
        <v>177</v>
      </c>
      <c r="G131" s="222" t="s">
        <v>6</v>
      </c>
      <c r="H131" s="214"/>
      <c r="I131" s="214"/>
      <c r="J131" s="217">
        <v>304091</v>
      </c>
      <c r="K131" s="217"/>
      <c r="L131" s="217"/>
      <c r="M131" s="217">
        <f t="shared" si="25"/>
        <v>0</v>
      </c>
      <c r="N131" s="218"/>
      <c r="O131" s="219">
        <f t="shared" si="26"/>
        <v>0</v>
      </c>
      <c r="P131" s="221" t="str">
        <f t="shared" si="24"/>
        <v/>
      </c>
    </row>
    <row r="132" spans="1:16" ht="36" hidden="1" outlineLevel="2" x14ac:dyDescent="0.2">
      <c r="A132" s="226" t="s">
        <v>168</v>
      </c>
      <c r="B132" s="222" t="s">
        <v>521</v>
      </c>
      <c r="C132" s="209">
        <v>16.71</v>
      </c>
      <c r="D132" s="210" t="s">
        <v>119</v>
      </c>
      <c r="E132" s="211"/>
      <c r="F132" s="212" t="s">
        <v>530</v>
      </c>
      <c r="G132" s="222" t="s">
        <v>7</v>
      </c>
      <c r="H132" s="214" t="s">
        <v>531</v>
      </c>
      <c r="I132" s="214" t="s">
        <v>532</v>
      </c>
      <c r="J132" s="217">
        <v>5515</v>
      </c>
      <c r="K132" s="217"/>
      <c r="L132" s="217"/>
      <c r="M132" s="217">
        <f t="shared" si="25"/>
        <v>0</v>
      </c>
      <c r="N132" s="218"/>
      <c r="O132" s="219">
        <f t="shared" si="26"/>
        <v>0</v>
      </c>
      <c r="P132" s="221" t="str">
        <f t="shared" si="24"/>
        <v/>
      </c>
    </row>
    <row r="133" spans="1:16" hidden="1" outlineLevel="2" x14ac:dyDescent="0.2">
      <c r="A133" s="226" t="s">
        <v>168</v>
      </c>
      <c r="B133" s="222" t="s">
        <v>521</v>
      </c>
      <c r="C133" s="209">
        <v>16.725999999999999</v>
      </c>
      <c r="D133" s="210" t="s">
        <v>119</v>
      </c>
      <c r="E133" s="211"/>
      <c r="F133" s="212" t="s">
        <v>178</v>
      </c>
      <c r="G133" s="222" t="s">
        <v>6</v>
      </c>
      <c r="H133" s="214"/>
      <c r="I133" s="214"/>
      <c r="J133" s="217">
        <v>254614</v>
      </c>
      <c r="K133" s="217"/>
      <c r="L133" s="217"/>
      <c r="M133" s="217">
        <f t="shared" si="25"/>
        <v>0</v>
      </c>
      <c r="N133" s="218"/>
      <c r="O133" s="219">
        <f t="shared" si="26"/>
        <v>0</v>
      </c>
      <c r="P133" s="221" t="str">
        <f t="shared" si="24"/>
        <v/>
      </c>
    </row>
    <row r="134" spans="1:16" ht="24" hidden="1" outlineLevel="2" x14ac:dyDescent="0.2">
      <c r="A134" s="226" t="s">
        <v>168</v>
      </c>
      <c r="B134" s="222" t="s">
        <v>521</v>
      </c>
      <c r="C134" s="209">
        <v>16.734999999999999</v>
      </c>
      <c r="D134" s="210" t="s">
        <v>119</v>
      </c>
      <c r="E134" s="211"/>
      <c r="F134" s="212" t="s">
        <v>533</v>
      </c>
      <c r="G134" s="222" t="s">
        <v>6</v>
      </c>
      <c r="H134" s="214"/>
      <c r="I134" s="214"/>
      <c r="J134" s="217">
        <v>0</v>
      </c>
      <c r="K134" s="217"/>
      <c r="L134" s="217"/>
      <c r="M134" s="217">
        <f t="shared" si="25"/>
        <v>0</v>
      </c>
      <c r="N134" s="218"/>
      <c r="O134" s="219">
        <f t="shared" si="26"/>
        <v>0</v>
      </c>
      <c r="P134" s="221" t="str">
        <f t="shared" si="24"/>
        <v/>
      </c>
    </row>
    <row r="135" spans="1:16" ht="24" hidden="1" outlineLevel="2" x14ac:dyDescent="0.2">
      <c r="A135" s="226" t="s">
        <v>168</v>
      </c>
      <c r="B135" s="222" t="s">
        <v>521</v>
      </c>
      <c r="C135" s="209">
        <v>16.754000000000001</v>
      </c>
      <c r="D135" s="210" t="s">
        <v>119</v>
      </c>
      <c r="E135" s="211"/>
      <c r="F135" s="212" t="s">
        <v>534</v>
      </c>
      <c r="G135" s="222" t="s">
        <v>6</v>
      </c>
      <c r="H135" s="214"/>
      <c r="I135" s="214"/>
      <c r="J135" s="217">
        <v>91621</v>
      </c>
      <c r="K135" s="217"/>
      <c r="L135" s="217"/>
      <c r="M135" s="217">
        <f t="shared" si="25"/>
        <v>0</v>
      </c>
      <c r="N135" s="218"/>
      <c r="O135" s="219">
        <f t="shared" si="26"/>
        <v>0</v>
      </c>
      <c r="P135" s="221" t="str">
        <f t="shared" si="24"/>
        <v/>
      </c>
    </row>
    <row r="136" spans="1:16" ht="24" hidden="1" outlineLevel="2" x14ac:dyDescent="0.2">
      <c r="A136" s="226" t="s">
        <v>168</v>
      </c>
      <c r="B136" s="222" t="s">
        <v>521</v>
      </c>
      <c r="C136" s="209">
        <v>16.812000000000001</v>
      </c>
      <c r="D136" s="210" t="s">
        <v>119</v>
      </c>
      <c r="E136" s="211"/>
      <c r="F136" s="212" t="s">
        <v>179</v>
      </c>
      <c r="G136" s="222" t="s">
        <v>6</v>
      </c>
      <c r="H136" s="214"/>
      <c r="I136" s="214"/>
      <c r="J136" s="217">
        <v>101460</v>
      </c>
      <c r="K136" s="217"/>
      <c r="L136" s="217"/>
      <c r="M136" s="217">
        <f t="shared" si="25"/>
        <v>0</v>
      </c>
      <c r="N136" s="218"/>
      <c r="O136" s="219">
        <f t="shared" si="26"/>
        <v>0</v>
      </c>
      <c r="P136" s="221" t="str">
        <f t="shared" si="24"/>
        <v/>
      </c>
    </row>
    <row r="137" spans="1:16" ht="24" hidden="1" outlineLevel="2" x14ac:dyDescent="0.2">
      <c r="A137" s="226" t="s">
        <v>168</v>
      </c>
      <c r="B137" s="222" t="s">
        <v>521</v>
      </c>
      <c r="C137" s="209">
        <v>17.234999999999999</v>
      </c>
      <c r="D137" s="210" t="s">
        <v>180</v>
      </c>
      <c r="E137" s="211"/>
      <c r="F137" s="212" t="s">
        <v>181</v>
      </c>
      <c r="G137" s="222" t="s">
        <v>6</v>
      </c>
      <c r="H137" s="214"/>
      <c r="I137" s="214"/>
      <c r="J137" s="217">
        <v>299463</v>
      </c>
      <c r="K137" s="217"/>
      <c r="L137" s="217"/>
      <c r="M137" s="217">
        <f t="shared" si="25"/>
        <v>0</v>
      </c>
      <c r="N137" s="218"/>
      <c r="O137" s="219">
        <f t="shared" si="26"/>
        <v>0</v>
      </c>
      <c r="P137" s="221" t="str">
        <f t="shared" si="24"/>
        <v/>
      </c>
    </row>
    <row r="138" spans="1:16" ht="24" hidden="1" outlineLevel="2" x14ac:dyDescent="0.2">
      <c r="A138" s="226" t="s">
        <v>168</v>
      </c>
      <c r="B138" s="222" t="s">
        <v>521</v>
      </c>
      <c r="C138" s="209">
        <v>66.031999999999996</v>
      </c>
      <c r="D138" s="210" t="s">
        <v>100</v>
      </c>
      <c r="E138" s="211"/>
      <c r="F138" s="212" t="s">
        <v>182</v>
      </c>
      <c r="G138" s="222" t="s">
        <v>6</v>
      </c>
      <c r="H138" s="214"/>
      <c r="I138" s="214"/>
      <c r="J138" s="217">
        <v>178103</v>
      </c>
      <c r="K138" s="217"/>
      <c r="L138" s="217"/>
      <c r="M138" s="217">
        <f t="shared" si="25"/>
        <v>0</v>
      </c>
      <c r="N138" s="218"/>
      <c r="O138" s="219">
        <f t="shared" si="26"/>
        <v>0</v>
      </c>
      <c r="P138" s="221" t="str">
        <f t="shared" si="24"/>
        <v/>
      </c>
    </row>
    <row r="139" spans="1:16" ht="24" hidden="1" outlineLevel="2" x14ac:dyDescent="0.2">
      <c r="A139" s="226" t="s">
        <v>168</v>
      </c>
      <c r="B139" s="222" t="s">
        <v>521</v>
      </c>
      <c r="C139" s="209">
        <v>66.605000000000004</v>
      </c>
      <c r="D139" s="210" t="s">
        <v>100</v>
      </c>
      <c r="E139" s="211"/>
      <c r="F139" s="212" t="s">
        <v>319</v>
      </c>
      <c r="G139" s="222" t="s">
        <v>6</v>
      </c>
      <c r="H139" s="214"/>
      <c r="I139" s="214"/>
      <c r="J139" s="217">
        <v>379840</v>
      </c>
      <c r="K139" s="217"/>
      <c r="L139" s="217"/>
      <c r="M139" s="217">
        <f t="shared" si="25"/>
        <v>0</v>
      </c>
      <c r="N139" s="218"/>
      <c r="O139" s="219">
        <f t="shared" si="26"/>
        <v>0</v>
      </c>
      <c r="P139" s="221" t="str">
        <f t="shared" si="24"/>
        <v/>
      </c>
    </row>
    <row r="140" spans="1:16" ht="24" hidden="1" outlineLevel="2" x14ac:dyDescent="0.2">
      <c r="A140" s="226" t="s">
        <v>168</v>
      </c>
      <c r="B140" s="222" t="s">
        <v>521</v>
      </c>
      <c r="C140" s="209">
        <v>66.700999999999993</v>
      </c>
      <c r="D140" s="210" t="s">
        <v>100</v>
      </c>
      <c r="E140" s="211"/>
      <c r="F140" s="212" t="s">
        <v>183</v>
      </c>
      <c r="G140" s="222" t="s">
        <v>6</v>
      </c>
      <c r="H140" s="214"/>
      <c r="I140" s="214"/>
      <c r="J140" s="217">
        <v>31750</v>
      </c>
      <c r="K140" s="217"/>
      <c r="L140" s="217"/>
      <c r="M140" s="217">
        <f t="shared" si="25"/>
        <v>0</v>
      </c>
      <c r="N140" s="218"/>
      <c r="O140" s="219">
        <f t="shared" si="26"/>
        <v>0</v>
      </c>
      <c r="P140" s="221" t="str">
        <f t="shared" si="24"/>
        <v/>
      </c>
    </row>
    <row r="141" spans="1:16" ht="24" hidden="1" outlineLevel="2" x14ac:dyDescent="0.2">
      <c r="A141" s="226" t="s">
        <v>168</v>
      </c>
      <c r="B141" s="222" t="s">
        <v>521</v>
      </c>
      <c r="C141" s="209">
        <v>81.042000000000002</v>
      </c>
      <c r="D141" s="210" t="s">
        <v>184</v>
      </c>
      <c r="E141" s="211"/>
      <c r="F141" s="212" t="s">
        <v>185</v>
      </c>
      <c r="G141" s="222" t="s">
        <v>6</v>
      </c>
      <c r="H141" s="214"/>
      <c r="I141" s="214"/>
      <c r="J141" s="217">
        <v>1941819</v>
      </c>
      <c r="K141" s="217"/>
      <c r="L141" s="217"/>
      <c r="M141" s="217">
        <f t="shared" si="25"/>
        <v>0</v>
      </c>
      <c r="N141" s="218"/>
      <c r="O141" s="219">
        <f t="shared" si="26"/>
        <v>0</v>
      </c>
      <c r="P141" s="221" t="str">
        <f t="shared" si="24"/>
        <v/>
      </c>
    </row>
    <row r="142" spans="1:16" ht="24" hidden="1" outlineLevel="2" x14ac:dyDescent="0.2">
      <c r="A142" s="226" t="s">
        <v>168</v>
      </c>
      <c r="B142" s="222" t="s">
        <v>521</v>
      </c>
      <c r="C142" s="209">
        <v>81.042000000000002</v>
      </c>
      <c r="D142" s="210" t="s">
        <v>184</v>
      </c>
      <c r="E142" s="211" t="s">
        <v>418</v>
      </c>
      <c r="F142" s="212" t="s">
        <v>185</v>
      </c>
      <c r="G142" s="222" t="s">
        <v>6</v>
      </c>
      <c r="H142" s="214"/>
      <c r="I142" s="214"/>
      <c r="J142" s="217">
        <v>1612</v>
      </c>
      <c r="K142" s="217"/>
      <c r="L142" s="217"/>
      <c r="M142" s="217">
        <f t="shared" si="25"/>
        <v>0</v>
      </c>
      <c r="N142" s="218"/>
      <c r="O142" s="219">
        <f t="shared" si="26"/>
        <v>0</v>
      </c>
      <c r="P142" s="221" t="str">
        <f t="shared" ref="P142:P205" si="32">IF(O142&lt;&gt;0,"SUBRECIPIENT EXPENSES CANNOT EXCEED COLUMN 11","")</f>
        <v/>
      </c>
    </row>
    <row r="143" spans="1:16" ht="24" hidden="1" outlineLevel="2" x14ac:dyDescent="0.2">
      <c r="A143" s="226" t="s">
        <v>168</v>
      </c>
      <c r="B143" s="222" t="s">
        <v>521</v>
      </c>
      <c r="C143" s="209" t="s">
        <v>535</v>
      </c>
      <c r="D143" s="210" t="s">
        <v>147</v>
      </c>
      <c r="E143" s="211"/>
      <c r="F143" s="212" t="s">
        <v>186</v>
      </c>
      <c r="G143" s="222" t="s">
        <v>6</v>
      </c>
      <c r="H143" s="214"/>
      <c r="I143" s="214"/>
      <c r="J143" s="217">
        <v>18991699</v>
      </c>
      <c r="K143" s="217"/>
      <c r="L143" s="217"/>
      <c r="M143" s="217">
        <f t="shared" si="25"/>
        <v>0</v>
      </c>
      <c r="N143" s="218"/>
      <c r="O143" s="219">
        <f t="shared" si="26"/>
        <v>0</v>
      </c>
      <c r="P143" s="221" t="str">
        <f t="shared" si="32"/>
        <v/>
      </c>
    </row>
    <row r="144" spans="1:16" ht="36" hidden="1" outlineLevel="2" x14ac:dyDescent="0.2">
      <c r="A144" s="226" t="s">
        <v>168</v>
      </c>
      <c r="B144" s="222" t="s">
        <v>521</v>
      </c>
      <c r="C144" s="209" t="s">
        <v>536</v>
      </c>
      <c r="D144" s="210" t="s">
        <v>147</v>
      </c>
      <c r="E144" s="211"/>
      <c r="F144" s="212" t="s">
        <v>537</v>
      </c>
      <c r="G144" s="222" t="s">
        <v>6</v>
      </c>
      <c r="H144" s="214"/>
      <c r="I144" s="214"/>
      <c r="J144" s="217">
        <v>225000</v>
      </c>
      <c r="K144" s="217"/>
      <c r="L144" s="217"/>
      <c r="M144" s="217">
        <f t="shared" si="25"/>
        <v>0</v>
      </c>
      <c r="N144" s="218"/>
      <c r="O144" s="219">
        <f t="shared" si="26"/>
        <v>0</v>
      </c>
      <c r="P144" s="221" t="str">
        <f t="shared" si="32"/>
        <v/>
      </c>
    </row>
    <row r="145" spans="1:16" ht="24" hidden="1" outlineLevel="2" x14ac:dyDescent="0.2">
      <c r="A145" s="226" t="s">
        <v>168</v>
      </c>
      <c r="B145" s="222" t="s">
        <v>521</v>
      </c>
      <c r="C145" s="209" t="s">
        <v>538</v>
      </c>
      <c r="D145" s="210" t="s">
        <v>147</v>
      </c>
      <c r="E145" s="211"/>
      <c r="F145" s="212" t="s">
        <v>187</v>
      </c>
      <c r="G145" s="222" t="s">
        <v>6</v>
      </c>
      <c r="H145" s="214"/>
      <c r="I145" s="214"/>
      <c r="J145" s="217">
        <v>2417386</v>
      </c>
      <c r="K145" s="217"/>
      <c r="L145" s="217"/>
      <c r="M145" s="217">
        <f t="shared" si="25"/>
        <v>0</v>
      </c>
      <c r="N145" s="218"/>
      <c r="O145" s="219">
        <f t="shared" si="26"/>
        <v>0</v>
      </c>
      <c r="P145" s="221" t="str">
        <f t="shared" si="32"/>
        <v/>
      </c>
    </row>
    <row r="146" spans="1:16" ht="24" hidden="1" outlineLevel="2" x14ac:dyDescent="0.2">
      <c r="A146" s="226" t="s">
        <v>168</v>
      </c>
      <c r="B146" s="222" t="s">
        <v>521</v>
      </c>
      <c r="C146" s="209" t="s">
        <v>538</v>
      </c>
      <c r="D146" s="210" t="s">
        <v>147</v>
      </c>
      <c r="E146" s="211" t="s">
        <v>418</v>
      </c>
      <c r="F146" s="212" t="s">
        <v>187</v>
      </c>
      <c r="G146" s="222" t="s">
        <v>6</v>
      </c>
      <c r="H146" s="214"/>
      <c r="I146" s="214"/>
      <c r="J146" s="217">
        <v>143980</v>
      </c>
      <c r="K146" s="217"/>
      <c r="L146" s="217"/>
      <c r="M146" s="217">
        <f t="shared" si="25"/>
        <v>0</v>
      </c>
      <c r="N146" s="218"/>
      <c r="O146" s="219">
        <f t="shared" si="26"/>
        <v>0</v>
      </c>
      <c r="P146" s="221" t="str">
        <f t="shared" si="32"/>
        <v/>
      </c>
    </row>
    <row r="147" spans="1:16" ht="24" hidden="1" outlineLevel="2" x14ac:dyDescent="0.2">
      <c r="A147" s="226" t="s">
        <v>168</v>
      </c>
      <c r="B147" s="222" t="s">
        <v>521</v>
      </c>
      <c r="C147" s="209">
        <v>84.186999999999998</v>
      </c>
      <c r="D147" s="210" t="s">
        <v>147</v>
      </c>
      <c r="E147" s="211"/>
      <c r="F147" s="212" t="s">
        <v>188</v>
      </c>
      <c r="G147" s="222" t="s">
        <v>6</v>
      </c>
      <c r="H147" s="214"/>
      <c r="I147" s="214"/>
      <c r="J147" s="217">
        <v>324351</v>
      </c>
      <c r="K147" s="217"/>
      <c r="L147" s="217"/>
      <c r="M147" s="217">
        <f t="shared" si="25"/>
        <v>0</v>
      </c>
      <c r="N147" s="218"/>
      <c r="O147" s="219">
        <f t="shared" si="26"/>
        <v>0</v>
      </c>
      <c r="P147" s="221" t="str">
        <f t="shared" si="32"/>
        <v/>
      </c>
    </row>
    <row r="148" spans="1:16" ht="24" hidden="1" outlineLevel="2" x14ac:dyDescent="0.2">
      <c r="A148" s="226" t="s">
        <v>168</v>
      </c>
      <c r="B148" s="222" t="s">
        <v>521</v>
      </c>
      <c r="C148" s="209" t="s">
        <v>273</v>
      </c>
      <c r="D148" s="210" t="s">
        <v>147</v>
      </c>
      <c r="E148" s="211"/>
      <c r="F148" s="212" t="s">
        <v>274</v>
      </c>
      <c r="G148" s="222" t="s">
        <v>6</v>
      </c>
      <c r="H148" s="214"/>
      <c r="I148" s="214"/>
      <c r="J148" s="217">
        <v>0</v>
      </c>
      <c r="K148" s="217"/>
      <c r="L148" s="217"/>
      <c r="M148" s="217">
        <f t="shared" si="25"/>
        <v>0</v>
      </c>
      <c r="N148" s="218"/>
      <c r="O148" s="219">
        <f t="shared" si="26"/>
        <v>0</v>
      </c>
      <c r="P148" s="221" t="str">
        <f t="shared" si="32"/>
        <v/>
      </c>
    </row>
    <row r="149" spans="1:16" ht="36" hidden="1" outlineLevel="2" x14ac:dyDescent="0.2">
      <c r="A149" s="226" t="s">
        <v>168</v>
      </c>
      <c r="B149" s="222" t="s">
        <v>521</v>
      </c>
      <c r="C149" s="209" t="s">
        <v>539</v>
      </c>
      <c r="D149" s="210" t="s">
        <v>147</v>
      </c>
      <c r="E149" s="211"/>
      <c r="F149" s="212" t="s">
        <v>540</v>
      </c>
      <c r="G149" s="222" t="s">
        <v>6</v>
      </c>
      <c r="H149" s="214"/>
      <c r="I149" s="214"/>
      <c r="J149" s="217">
        <v>1351694</v>
      </c>
      <c r="K149" s="217"/>
      <c r="L149" s="217"/>
      <c r="M149" s="217">
        <f t="shared" si="25"/>
        <v>0</v>
      </c>
      <c r="N149" s="218"/>
      <c r="O149" s="219">
        <f t="shared" si="26"/>
        <v>0</v>
      </c>
      <c r="P149" s="221" t="str">
        <f t="shared" si="32"/>
        <v/>
      </c>
    </row>
    <row r="150" spans="1:16" ht="24" hidden="1" outlineLevel="2" x14ac:dyDescent="0.2">
      <c r="A150" s="226" t="s">
        <v>168</v>
      </c>
      <c r="B150" s="222" t="s">
        <v>521</v>
      </c>
      <c r="C150" s="209" t="s">
        <v>541</v>
      </c>
      <c r="D150" s="210" t="s">
        <v>147</v>
      </c>
      <c r="E150" s="211"/>
      <c r="F150" s="212" t="s">
        <v>542</v>
      </c>
      <c r="G150" s="222" t="s">
        <v>6</v>
      </c>
      <c r="H150" s="214"/>
      <c r="I150" s="214"/>
      <c r="J150" s="217">
        <v>0</v>
      </c>
      <c r="K150" s="217"/>
      <c r="L150" s="217"/>
      <c r="M150" s="217">
        <f t="shared" si="25"/>
        <v>0</v>
      </c>
      <c r="N150" s="218"/>
      <c r="O150" s="219">
        <f t="shared" si="26"/>
        <v>0</v>
      </c>
      <c r="P150" s="221" t="str">
        <f t="shared" si="32"/>
        <v/>
      </c>
    </row>
    <row r="151" spans="1:16" ht="48" hidden="1" outlineLevel="2" x14ac:dyDescent="0.2">
      <c r="A151" s="226" t="s">
        <v>168</v>
      </c>
      <c r="B151" s="222" t="s">
        <v>521</v>
      </c>
      <c r="C151" s="209">
        <v>93.040999999999997</v>
      </c>
      <c r="D151" s="210" t="s">
        <v>116</v>
      </c>
      <c r="E151" s="211"/>
      <c r="F151" s="212" t="s">
        <v>543</v>
      </c>
      <c r="G151" s="222" t="s">
        <v>6</v>
      </c>
      <c r="H151" s="214"/>
      <c r="I151" s="214"/>
      <c r="J151" s="217">
        <v>23764</v>
      </c>
      <c r="K151" s="217"/>
      <c r="L151" s="217"/>
      <c r="M151" s="217">
        <f t="shared" si="25"/>
        <v>0</v>
      </c>
      <c r="N151" s="218"/>
      <c r="O151" s="219">
        <f t="shared" si="26"/>
        <v>0</v>
      </c>
      <c r="P151" s="221" t="str">
        <f t="shared" si="32"/>
        <v/>
      </c>
    </row>
    <row r="152" spans="1:16" ht="48" hidden="1" outlineLevel="2" x14ac:dyDescent="0.2">
      <c r="A152" s="226" t="s">
        <v>168</v>
      </c>
      <c r="B152" s="222" t="s">
        <v>521</v>
      </c>
      <c r="C152" s="209">
        <v>93.042000000000002</v>
      </c>
      <c r="D152" s="210" t="s">
        <v>116</v>
      </c>
      <c r="E152" s="211"/>
      <c r="F152" s="212" t="s">
        <v>189</v>
      </c>
      <c r="G152" s="222" t="s">
        <v>6</v>
      </c>
      <c r="H152" s="214"/>
      <c r="I152" s="214"/>
      <c r="J152" s="217">
        <v>188388</v>
      </c>
      <c r="K152" s="217"/>
      <c r="L152" s="217"/>
      <c r="M152" s="217">
        <f t="shared" si="25"/>
        <v>0</v>
      </c>
      <c r="N152" s="218"/>
      <c r="O152" s="219">
        <f t="shared" si="26"/>
        <v>0</v>
      </c>
      <c r="P152" s="221" t="str">
        <f t="shared" si="32"/>
        <v/>
      </c>
    </row>
    <row r="153" spans="1:16" ht="48" hidden="1" outlineLevel="2" x14ac:dyDescent="0.2">
      <c r="A153" s="226" t="s">
        <v>168</v>
      </c>
      <c r="B153" s="222" t="s">
        <v>521</v>
      </c>
      <c r="C153" s="209">
        <v>93.042000000000002</v>
      </c>
      <c r="D153" s="210" t="s">
        <v>116</v>
      </c>
      <c r="E153" s="211" t="s">
        <v>418</v>
      </c>
      <c r="F153" s="212" t="s">
        <v>189</v>
      </c>
      <c r="G153" s="222" t="s">
        <v>6</v>
      </c>
      <c r="H153" s="214"/>
      <c r="I153" s="214"/>
      <c r="J153" s="217">
        <v>128166</v>
      </c>
      <c r="K153" s="217"/>
      <c r="L153" s="217"/>
      <c r="M153" s="217">
        <f t="shared" si="25"/>
        <v>0</v>
      </c>
      <c r="N153" s="218"/>
      <c r="O153" s="219">
        <f t="shared" si="26"/>
        <v>0</v>
      </c>
      <c r="P153" s="221" t="str">
        <f t="shared" si="32"/>
        <v/>
      </c>
    </row>
    <row r="154" spans="1:16" ht="36" hidden="1" outlineLevel="2" x14ac:dyDescent="0.2">
      <c r="A154" s="226" t="s">
        <v>168</v>
      </c>
      <c r="B154" s="222" t="s">
        <v>521</v>
      </c>
      <c r="C154" s="209">
        <v>93.043000000000006</v>
      </c>
      <c r="D154" s="210" t="s">
        <v>116</v>
      </c>
      <c r="E154" s="211"/>
      <c r="F154" s="212" t="s">
        <v>190</v>
      </c>
      <c r="G154" s="222" t="s">
        <v>6</v>
      </c>
      <c r="H154" s="214"/>
      <c r="I154" s="214"/>
      <c r="J154" s="217">
        <v>97593</v>
      </c>
      <c r="K154" s="217"/>
      <c r="L154" s="217"/>
      <c r="M154" s="217">
        <f t="shared" si="25"/>
        <v>0</v>
      </c>
      <c r="N154" s="218"/>
      <c r="O154" s="219">
        <f t="shared" si="26"/>
        <v>0</v>
      </c>
      <c r="P154" s="221" t="str">
        <f t="shared" si="32"/>
        <v/>
      </c>
    </row>
    <row r="155" spans="1:16" ht="36" hidden="1" outlineLevel="2" x14ac:dyDescent="0.2">
      <c r="A155" s="226" t="s">
        <v>168</v>
      </c>
      <c r="B155" s="222" t="s">
        <v>521</v>
      </c>
      <c r="C155" s="209">
        <v>93.043000000000006</v>
      </c>
      <c r="D155" s="210" t="s">
        <v>116</v>
      </c>
      <c r="E155" s="211" t="s">
        <v>418</v>
      </c>
      <c r="F155" s="212" t="s">
        <v>190</v>
      </c>
      <c r="G155" s="222" t="s">
        <v>6</v>
      </c>
      <c r="H155" s="214"/>
      <c r="I155" s="214"/>
      <c r="J155" s="217">
        <v>110844</v>
      </c>
      <c r="K155" s="217"/>
      <c r="L155" s="217"/>
      <c r="M155" s="217">
        <f t="shared" si="25"/>
        <v>0</v>
      </c>
      <c r="N155" s="218"/>
      <c r="O155" s="219">
        <f t="shared" si="26"/>
        <v>0</v>
      </c>
      <c r="P155" s="221" t="str">
        <f t="shared" si="32"/>
        <v/>
      </c>
    </row>
    <row r="156" spans="1:16" ht="36" hidden="1" outlineLevel="2" x14ac:dyDescent="0.2">
      <c r="A156" s="226" t="s">
        <v>168</v>
      </c>
      <c r="B156" s="222" t="s">
        <v>521</v>
      </c>
      <c r="C156" s="209">
        <v>93.043999999999997</v>
      </c>
      <c r="D156" s="210" t="s">
        <v>116</v>
      </c>
      <c r="E156" s="211"/>
      <c r="F156" s="212" t="s">
        <v>191</v>
      </c>
      <c r="G156" s="222" t="s">
        <v>6</v>
      </c>
      <c r="H156" s="214"/>
      <c r="I156" s="214"/>
      <c r="J156" s="217">
        <v>1845378</v>
      </c>
      <c r="K156" s="217"/>
      <c r="L156" s="217"/>
      <c r="M156" s="217">
        <f t="shared" si="25"/>
        <v>0</v>
      </c>
      <c r="N156" s="218"/>
      <c r="O156" s="219">
        <f t="shared" si="26"/>
        <v>0</v>
      </c>
      <c r="P156" s="221" t="str">
        <f t="shared" si="32"/>
        <v/>
      </c>
    </row>
    <row r="157" spans="1:16" ht="36" hidden="1" outlineLevel="2" x14ac:dyDescent="0.2">
      <c r="A157" s="226" t="s">
        <v>168</v>
      </c>
      <c r="B157" s="222" t="s">
        <v>521</v>
      </c>
      <c r="C157" s="209">
        <v>93.043999999999997</v>
      </c>
      <c r="D157" s="210" t="s">
        <v>116</v>
      </c>
      <c r="E157" s="211" t="s">
        <v>418</v>
      </c>
      <c r="F157" s="212" t="s">
        <v>191</v>
      </c>
      <c r="G157" s="222" t="s">
        <v>6</v>
      </c>
      <c r="H157" s="214"/>
      <c r="I157" s="214"/>
      <c r="J157" s="217">
        <v>1284523</v>
      </c>
      <c r="K157" s="217"/>
      <c r="L157" s="217"/>
      <c r="M157" s="217">
        <f t="shared" si="25"/>
        <v>0</v>
      </c>
      <c r="N157" s="234"/>
      <c r="O157" s="219">
        <f t="shared" si="26"/>
        <v>0</v>
      </c>
      <c r="P157" s="221" t="str">
        <f t="shared" si="32"/>
        <v/>
      </c>
    </row>
    <row r="158" spans="1:16" ht="24" hidden="1" outlineLevel="2" x14ac:dyDescent="0.2">
      <c r="A158" s="226" t="s">
        <v>168</v>
      </c>
      <c r="B158" s="222" t="s">
        <v>521</v>
      </c>
      <c r="C158" s="209">
        <v>93.045000000000002</v>
      </c>
      <c r="D158" s="210" t="s">
        <v>116</v>
      </c>
      <c r="E158" s="211"/>
      <c r="F158" s="212" t="s">
        <v>192</v>
      </c>
      <c r="G158" s="222" t="s">
        <v>6</v>
      </c>
      <c r="H158" s="214"/>
      <c r="I158" s="214"/>
      <c r="J158" s="217">
        <v>3702623</v>
      </c>
      <c r="K158" s="217"/>
      <c r="L158" s="217"/>
      <c r="M158" s="217">
        <f t="shared" si="25"/>
        <v>0</v>
      </c>
      <c r="N158" s="234"/>
      <c r="O158" s="219">
        <f t="shared" si="26"/>
        <v>0</v>
      </c>
      <c r="P158" s="221" t="str">
        <f t="shared" si="32"/>
        <v/>
      </c>
    </row>
    <row r="159" spans="1:16" ht="24" hidden="1" outlineLevel="2" x14ac:dyDescent="0.2">
      <c r="A159" s="226" t="s">
        <v>168</v>
      </c>
      <c r="B159" s="222" t="s">
        <v>521</v>
      </c>
      <c r="C159" s="209">
        <v>93.045000000000002</v>
      </c>
      <c r="D159" s="210" t="s">
        <v>116</v>
      </c>
      <c r="E159" s="211" t="s">
        <v>418</v>
      </c>
      <c r="F159" s="212" t="s">
        <v>192</v>
      </c>
      <c r="G159" s="222" t="s">
        <v>6</v>
      </c>
      <c r="H159" s="214"/>
      <c r="I159" s="214"/>
      <c r="J159" s="217">
        <v>1748111</v>
      </c>
      <c r="K159" s="217"/>
      <c r="L159" s="217"/>
      <c r="M159" s="217">
        <f t="shared" si="25"/>
        <v>0</v>
      </c>
      <c r="N159" s="218"/>
      <c r="O159" s="219">
        <f t="shared" si="26"/>
        <v>0</v>
      </c>
      <c r="P159" s="221" t="str">
        <f t="shared" si="32"/>
        <v/>
      </c>
    </row>
    <row r="160" spans="1:16" ht="24" hidden="1" outlineLevel="2" x14ac:dyDescent="0.2">
      <c r="A160" s="226" t="s">
        <v>168</v>
      </c>
      <c r="B160" s="222" t="s">
        <v>521</v>
      </c>
      <c r="C160" s="209">
        <v>93.048000000000002</v>
      </c>
      <c r="D160" s="210" t="s">
        <v>116</v>
      </c>
      <c r="E160" s="211"/>
      <c r="F160" s="212" t="s">
        <v>193</v>
      </c>
      <c r="G160" s="222" t="s">
        <v>6</v>
      </c>
      <c r="H160" s="214"/>
      <c r="I160" s="214"/>
      <c r="J160" s="217">
        <v>0</v>
      </c>
      <c r="K160" s="217"/>
      <c r="L160" s="217"/>
      <c r="M160" s="217">
        <f t="shared" si="25"/>
        <v>0</v>
      </c>
      <c r="N160" s="218"/>
      <c r="O160" s="219">
        <f t="shared" si="26"/>
        <v>0</v>
      </c>
      <c r="P160" s="221" t="str">
        <f t="shared" si="32"/>
        <v/>
      </c>
    </row>
    <row r="161" spans="1:16" ht="24" hidden="1" outlineLevel="2" x14ac:dyDescent="0.2">
      <c r="A161" s="226" t="s">
        <v>168</v>
      </c>
      <c r="B161" s="222" t="s">
        <v>521</v>
      </c>
      <c r="C161" s="209">
        <v>93.048000000000002</v>
      </c>
      <c r="D161" s="210" t="s">
        <v>116</v>
      </c>
      <c r="E161" s="211" t="s">
        <v>418</v>
      </c>
      <c r="F161" s="212" t="s">
        <v>193</v>
      </c>
      <c r="G161" s="222" t="s">
        <v>6</v>
      </c>
      <c r="H161" s="214"/>
      <c r="I161" s="214"/>
      <c r="J161" s="217">
        <v>199298</v>
      </c>
      <c r="K161" s="217"/>
      <c r="L161" s="217"/>
      <c r="M161" s="217">
        <f t="shared" si="25"/>
        <v>0</v>
      </c>
      <c r="N161" s="218"/>
      <c r="O161" s="219">
        <f t="shared" si="26"/>
        <v>0</v>
      </c>
      <c r="P161" s="221" t="str">
        <f t="shared" si="32"/>
        <v/>
      </c>
    </row>
    <row r="162" spans="1:16" ht="24" hidden="1" outlineLevel="2" x14ac:dyDescent="0.2">
      <c r="A162" s="226" t="s">
        <v>168</v>
      </c>
      <c r="B162" s="222" t="s">
        <v>521</v>
      </c>
      <c r="C162" s="209">
        <v>93.052000000000007</v>
      </c>
      <c r="D162" s="210" t="s">
        <v>116</v>
      </c>
      <c r="E162" s="211"/>
      <c r="F162" s="212" t="s">
        <v>194</v>
      </c>
      <c r="G162" s="222" t="s">
        <v>6</v>
      </c>
      <c r="H162" s="214"/>
      <c r="I162" s="214"/>
      <c r="J162" s="217">
        <v>1079578</v>
      </c>
      <c r="K162" s="217"/>
      <c r="L162" s="217"/>
      <c r="M162" s="217">
        <f t="shared" si="25"/>
        <v>0</v>
      </c>
      <c r="N162" s="218"/>
      <c r="O162" s="219">
        <f t="shared" si="26"/>
        <v>0</v>
      </c>
      <c r="P162" s="221" t="str">
        <f t="shared" si="32"/>
        <v/>
      </c>
    </row>
    <row r="163" spans="1:16" ht="24" hidden="1" outlineLevel="2" x14ac:dyDescent="0.2">
      <c r="A163" s="226" t="s">
        <v>168</v>
      </c>
      <c r="B163" s="222" t="s">
        <v>521</v>
      </c>
      <c r="C163" s="209">
        <v>93.052000000000007</v>
      </c>
      <c r="D163" s="210" t="s">
        <v>116</v>
      </c>
      <c r="E163" s="211" t="s">
        <v>418</v>
      </c>
      <c r="F163" s="212" t="s">
        <v>194</v>
      </c>
      <c r="G163" s="222" t="s">
        <v>6</v>
      </c>
      <c r="H163" s="214"/>
      <c r="I163" s="214"/>
      <c r="J163" s="217">
        <v>332915</v>
      </c>
      <c r="K163" s="217"/>
      <c r="L163" s="217"/>
      <c r="M163" s="217">
        <f t="shared" si="25"/>
        <v>0</v>
      </c>
      <c r="N163" s="218"/>
      <c r="O163" s="219">
        <f t="shared" si="26"/>
        <v>0</v>
      </c>
      <c r="P163" s="221" t="str">
        <f t="shared" si="32"/>
        <v/>
      </c>
    </row>
    <row r="164" spans="1:16" ht="24" hidden="1" outlineLevel="2" x14ac:dyDescent="0.2">
      <c r="A164" s="226" t="s">
        <v>168</v>
      </c>
      <c r="B164" s="222" t="s">
        <v>521</v>
      </c>
      <c r="C164" s="209">
        <v>93.052999999999997</v>
      </c>
      <c r="D164" s="210" t="s">
        <v>116</v>
      </c>
      <c r="E164" s="211"/>
      <c r="F164" s="212" t="s">
        <v>195</v>
      </c>
      <c r="G164" s="222" t="s">
        <v>6</v>
      </c>
      <c r="H164" s="214"/>
      <c r="I164" s="214"/>
      <c r="J164" s="217">
        <v>775061</v>
      </c>
      <c r="K164" s="217"/>
      <c r="L164" s="217"/>
      <c r="M164" s="217">
        <f t="shared" si="25"/>
        <v>0</v>
      </c>
      <c r="N164" s="218"/>
      <c r="O164" s="219">
        <f t="shared" si="26"/>
        <v>0</v>
      </c>
      <c r="P164" s="221" t="str">
        <f t="shared" si="32"/>
        <v/>
      </c>
    </row>
    <row r="165" spans="1:16" ht="24" hidden="1" outlineLevel="2" x14ac:dyDescent="0.2">
      <c r="A165" s="226" t="s">
        <v>168</v>
      </c>
      <c r="B165" s="222" t="s">
        <v>521</v>
      </c>
      <c r="C165" s="209">
        <v>93.069000000000003</v>
      </c>
      <c r="D165" s="210" t="s">
        <v>116</v>
      </c>
      <c r="E165" s="211"/>
      <c r="F165" s="212" t="s">
        <v>196</v>
      </c>
      <c r="G165" s="222" t="s">
        <v>6</v>
      </c>
      <c r="H165" s="214"/>
      <c r="I165" s="214"/>
      <c r="J165" s="217">
        <v>5358303</v>
      </c>
      <c r="K165" s="217"/>
      <c r="L165" s="217"/>
      <c r="M165" s="217">
        <f t="shared" si="25"/>
        <v>0</v>
      </c>
      <c r="N165" s="218"/>
      <c r="O165" s="219">
        <f t="shared" si="26"/>
        <v>0</v>
      </c>
      <c r="P165" s="221" t="str">
        <f t="shared" si="32"/>
        <v/>
      </c>
    </row>
    <row r="166" spans="1:16" ht="24" hidden="1" outlineLevel="2" x14ac:dyDescent="0.2">
      <c r="A166" s="226" t="s">
        <v>168</v>
      </c>
      <c r="B166" s="222" t="s">
        <v>521</v>
      </c>
      <c r="C166" s="209">
        <v>93.07</v>
      </c>
      <c r="D166" s="210" t="s">
        <v>116</v>
      </c>
      <c r="E166" s="211"/>
      <c r="F166" s="212" t="s">
        <v>197</v>
      </c>
      <c r="G166" s="222" t="s">
        <v>6</v>
      </c>
      <c r="H166" s="214"/>
      <c r="I166" s="214"/>
      <c r="J166" s="217">
        <v>2105017</v>
      </c>
      <c r="K166" s="217"/>
      <c r="L166" s="217"/>
      <c r="M166" s="217">
        <f t="shared" si="25"/>
        <v>0</v>
      </c>
      <c r="N166" s="218"/>
      <c r="O166" s="219">
        <f t="shared" si="26"/>
        <v>0</v>
      </c>
      <c r="P166" s="221" t="str">
        <f t="shared" si="32"/>
        <v/>
      </c>
    </row>
    <row r="167" spans="1:16" ht="24" hidden="1" outlineLevel="2" x14ac:dyDescent="0.2">
      <c r="A167" s="226" t="s">
        <v>168</v>
      </c>
      <c r="B167" s="222" t="s">
        <v>521</v>
      </c>
      <c r="C167" s="209">
        <v>93.070999999999998</v>
      </c>
      <c r="D167" s="210" t="s">
        <v>116</v>
      </c>
      <c r="E167" s="211"/>
      <c r="F167" s="212" t="s">
        <v>198</v>
      </c>
      <c r="G167" s="222" t="s">
        <v>6</v>
      </c>
      <c r="H167" s="214"/>
      <c r="I167" s="214"/>
      <c r="J167" s="217">
        <v>145391</v>
      </c>
      <c r="K167" s="217"/>
      <c r="L167" s="217"/>
      <c r="M167" s="217">
        <f t="shared" si="25"/>
        <v>0</v>
      </c>
      <c r="N167" s="218"/>
      <c r="O167" s="219">
        <f t="shared" si="26"/>
        <v>0</v>
      </c>
      <c r="P167" s="221" t="str">
        <f t="shared" si="32"/>
        <v/>
      </c>
    </row>
    <row r="168" spans="1:16" ht="48" hidden="1" outlineLevel="2" x14ac:dyDescent="0.2">
      <c r="A168" s="226" t="s">
        <v>168</v>
      </c>
      <c r="B168" s="222" t="s">
        <v>521</v>
      </c>
      <c r="C168" s="209">
        <v>93.078999999999994</v>
      </c>
      <c r="D168" s="210" t="s">
        <v>116</v>
      </c>
      <c r="E168" s="211"/>
      <c r="F168" s="212" t="s">
        <v>544</v>
      </c>
      <c r="G168" s="222" t="s">
        <v>6</v>
      </c>
      <c r="H168" s="214"/>
      <c r="I168" s="214"/>
      <c r="J168" s="217">
        <v>185644</v>
      </c>
      <c r="K168" s="217"/>
      <c r="L168" s="217"/>
      <c r="M168" s="217">
        <f t="shared" si="25"/>
        <v>0</v>
      </c>
      <c r="N168" s="218"/>
      <c r="O168" s="219">
        <f t="shared" si="26"/>
        <v>0</v>
      </c>
      <c r="P168" s="221" t="str">
        <f t="shared" si="32"/>
        <v/>
      </c>
    </row>
    <row r="169" spans="1:16" ht="24" hidden="1" outlineLevel="2" x14ac:dyDescent="0.2">
      <c r="A169" s="226" t="s">
        <v>168</v>
      </c>
      <c r="B169" s="222" t="s">
        <v>521</v>
      </c>
      <c r="C169" s="209">
        <v>93.09</v>
      </c>
      <c r="D169" s="210" t="s">
        <v>116</v>
      </c>
      <c r="E169" s="211"/>
      <c r="F169" s="212" t="s">
        <v>199</v>
      </c>
      <c r="G169" s="222" t="s">
        <v>6</v>
      </c>
      <c r="H169" s="214"/>
      <c r="I169" s="214"/>
      <c r="J169" s="217">
        <v>208455</v>
      </c>
      <c r="K169" s="217"/>
      <c r="L169" s="217"/>
      <c r="M169" s="217">
        <f t="shared" si="25"/>
        <v>0</v>
      </c>
      <c r="N169" s="218"/>
      <c r="O169" s="219">
        <f t="shared" si="26"/>
        <v>0</v>
      </c>
      <c r="P169" s="221" t="str">
        <f t="shared" si="32"/>
        <v/>
      </c>
    </row>
    <row r="170" spans="1:16" ht="24" hidden="1" outlineLevel="2" x14ac:dyDescent="0.2">
      <c r="A170" s="226" t="s">
        <v>168</v>
      </c>
      <c r="B170" s="222" t="s">
        <v>521</v>
      </c>
      <c r="C170" s="209">
        <v>93.091999999999999</v>
      </c>
      <c r="D170" s="210" t="s">
        <v>116</v>
      </c>
      <c r="E170" s="211"/>
      <c r="F170" s="212" t="s">
        <v>200</v>
      </c>
      <c r="G170" s="222" t="s">
        <v>6</v>
      </c>
      <c r="H170" s="214"/>
      <c r="I170" s="214"/>
      <c r="J170" s="217">
        <v>132211</v>
      </c>
      <c r="K170" s="217"/>
      <c r="L170" s="217"/>
      <c r="M170" s="217">
        <f t="shared" si="25"/>
        <v>0</v>
      </c>
      <c r="N170" s="218"/>
      <c r="O170" s="219">
        <f t="shared" si="26"/>
        <v>0</v>
      </c>
      <c r="P170" s="221" t="str">
        <f t="shared" si="32"/>
        <v/>
      </c>
    </row>
    <row r="171" spans="1:16" ht="24" hidden="1" outlineLevel="2" x14ac:dyDescent="0.2">
      <c r="A171" s="226" t="s">
        <v>168</v>
      </c>
      <c r="B171" s="222" t="s">
        <v>521</v>
      </c>
      <c r="C171" s="209">
        <v>93.102999999999994</v>
      </c>
      <c r="D171" s="210" t="s">
        <v>116</v>
      </c>
      <c r="E171" s="211"/>
      <c r="F171" s="212" t="s">
        <v>545</v>
      </c>
      <c r="G171" s="222" t="s">
        <v>6</v>
      </c>
      <c r="H171" s="214"/>
      <c r="I171" s="214"/>
      <c r="J171" s="217">
        <v>233360</v>
      </c>
      <c r="K171" s="217"/>
      <c r="L171" s="217"/>
      <c r="M171" s="217">
        <f t="shared" si="25"/>
        <v>0</v>
      </c>
      <c r="N171" s="218"/>
      <c r="O171" s="219">
        <f t="shared" si="26"/>
        <v>0</v>
      </c>
      <c r="P171" s="221" t="str">
        <f t="shared" si="32"/>
        <v/>
      </c>
    </row>
    <row r="172" spans="1:16" ht="72" hidden="1" outlineLevel="2" x14ac:dyDescent="0.2">
      <c r="A172" s="226" t="s">
        <v>168</v>
      </c>
      <c r="B172" s="222" t="s">
        <v>521</v>
      </c>
      <c r="C172" s="209">
        <v>93.102999999999994</v>
      </c>
      <c r="D172" s="210" t="s">
        <v>116</v>
      </c>
      <c r="E172" s="211"/>
      <c r="F172" s="212" t="s">
        <v>546</v>
      </c>
      <c r="G172" s="222" t="s">
        <v>7</v>
      </c>
      <c r="H172" s="214" t="s">
        <v>547</v>
      </c>
      <c r="I172" s="214" t="s">
        <v>548</v>
      </c>
      <c r="J172" s="217">
        <v>92501</v>
      </c>
      <c r="K172" s="217"/>
      <c r="L172" s="217"/>
      <c r="M172" s="217">
        <f t="shared" si="25"/>
        <v>0</v>
      </c>
      <c r="N172" s="218"/>
      <c r="O172" s="219">
        <f t="shared" si="26"/>
        <v>0</v>
      </c>
      <c r="P172" s="221" t="str">
        <f t="shared" si="32"/>
        <v/>
      </c>
    </row>
    <row r="173" spans="1:16" ht="24" hidden="1" outlineLevel="2" x14ac:dyDescent="0.2">
      <c r="A173" s="226" t="s">
        <v>168</v>
      </c>
      <c r="B173" s="222" t="s">
        <v>521</v>
      </c>
      <c r="C173" s="209">
        <v>93.11</v>
      </c>
      <c r="D173" s="210" t="s">
        <v>116</v>
      </c>
      <c r="E173" s="211"/>
      <c r="F173" s="212" t="s">
        <v>201</v>
      </c>
      <c r="G173" s="222" t="s">
        <v>6</v>
      </c>
      <c r="H173" s="214"/>
      <c r="I173" s="214"/>
      <c r="J173" s="217">
        <v>1079440</v>
      </c>
      <c r="K173" s="217"/>
      <c r="L173" s="217"/>
      <c r="M173" s="217">
        <f t="shared" si="25"/>
        <v>0</v>
      </c>
      <c r="N173" s="218"/>
      <c r="O173" s="219">
        <f t="shared" si="26"/>
        <v>0</v>
      </c>
      <c r="P173" s="221" t="str">
        <f t="shared" si="32"/>
        <v/>
      </c>
    </row>
    <row r="174" spans="1:16" ht="24" hidden="1" outlineLevel="2" x14ac:dyDescent="0.2">
      <c r="A174" s="226" t="s">
        <v>168</v>
      </c>
      <c r="B174" s="222" t="s">
        <v>521</v>
      </c>
      <c r="C174" s="209">
        <v>93.11</v>
      </c>
      <c r="D174" s="210" t="s">
        <v>116</v>
      </c>
      <c r="E174" s="211" t="s">
        <v>418</v>
      </c>
      <c r="F174" s="212" t="s">
        <v>201</v>
      </c>
      <c r="G174" s="222" t="s">
        <v>6</v>
      </c>
      <c r="H174" s="214"/>
      <c r="I174" s="214"/>
      <c r="J174" s="217">
        <v>487132</v>
      </c>
      <c r="K174" s="217"/>
      <c r="L174" s="217"/>
      <c r="M174" s="217">
        <f t="shared" si="25"/>
        <v>0</v>
      </c>
      <c r="N174" s="218"/>
      <c r="O174" s="219">
        <f t="shared" si="26"/>
        <v>0</v>
      </c>
      <c r="P174" s="221" t="str">
        <f t="shared" si="32"/>
        <v/>
      </c>
    </row>
    <row r="175" spans="1:16" ht="36" hidden="1" outlineLevel="2" x14ac:dyDescent="0.2">
      <c r="A175" s="226" t="s">
        <v>168</v>
      </c>
      <c r="B175" s="222" t="s">
        <v>521</v>
      </c>
      <c r="C175" s="209">
        <v>93.116</v>
      </c>
      <c r="D175" s="210" t="s">
        <v>116</v>
      </c>
      <c r="E175" s="211"/>
      <c r="F175" s="212" t="s">
        <v>202</v>
      </c>
      <c r="G175" s="222" t="s">
        <v>6</v>
      </c>
      <c r="H175" s="214"/>
      <c r="I175" s="214"/>
      <c r="J175" s="217">
        <v>163839</v>
      </c>
      <c r="K175" s="217"/>
      <c r="L175" s="217"/>
      <c r="M175" s="217">
        <f t="shared" si="25"/>
        <v>0</v>
      </c>
      <c r="N175" s="218"/>
      <c r="O175" s="219">
        <f t="shared" si="26"/>
        <v>0</v>
      </c>
      <c r="P175" s="221" t="str">
        <f t="shared" si="32"/>
        <v/>
      </c>
    </row>
    <row r="176" spans="1:16" ht="24" hidden="1" outlineLevel="2" x14ac:dyDescent="0.2">
      <c r="A176" s="226" t="s">
        <v>168</v>
      </c>
      <c r="B176" s="222" t="s">
        <v>521</v>
      </c>
      <c r="C176" s="209">
        <v>93.126999999999995</v>
      </c>
      <c r="D176" s="210" t="s">
        <v>116</v>
      </c>
      <c r="E176" s="211"/>
      <c r="F176" s="212" t="s">
        <v>203</v>
      </c>
      <c r="G176" s="222" t="s">
        <v>6</v>
      </c>
      <c r="H176" s="214"/>
      <c r="I176" s="214"/>
      <c r="J176" s="217">
        <v>126783</v>
      </c>
      <c r="K176" s="217"/>
      <c r="L176" s="217"/>
      <c r="M176" s="217">
        <f t="shared" si="25"/>
        <v>0</v>
      </c>
      <c r="N176" s="218"/>
      <c r="O176" s="219">
        <f t="shared" si="26"/>
        <v>0</v>
      </c>
      <c r="P176" s="221" t="str">
        <f t="shared" si="32"/>
        <v/>
      </c>
    </row>
    <row r="177" spans="1:16" ht="24" hidden="1" outlineLevel="2" x14ac:dyDescent="0.2">
      <c r="A177" s="226" t="s">
        <v>168</v>
      </c>
      <c r="B177" s="222" t="s">
        <v>521</v>
      </c>
      <c r="C177" s="209">
        <v>93.13</v>
      </c>
      <c r="D177" s="210" t="s">
        <v>116</v>
      </c>
      <c r="E177" s="211"/>
      <c r="F177" s="212" t="s">
        <v>204</v>
      </c>
      <c r="G177" s="222" t="s">
        <v>6</v>
      </c>
      <c r="H177" s="214"/>
      <c r="I177" s="214"/>
      <c r="J177" s="217">
        <v>203749</v>
      </c>
      <c r="K177" s="217"/>
      <c r="L177" s="217"/>
      <c r="M177" s="217">
        <f t="shared" si="25"/>
        <v>0</v>
      </c>
      <c r="N177" s="218"/>
      <c r="O177" s="219">
        <f t="shared" si="26"/>
        <v>0</v>
      </c>
      <c r="P177" s="221" t="str">
        <f t="shared" si="32"/>
        <v/>
      </c>
    </row>
    <row r="178" spans="1:16" ht="36" hidden="1" outlineLevel="2" x14ac:dyDescent="0.2">
      <c r="A178" s="226" t="s">
        <v>168</v>
      </c>
      <c r="B178" s="222" t="s">
        <v>521</v>
      </c>
      <c r="C178" s="209">
        <v>93.135999999999996</v>
      </c>
      <c r="D178" s="210" t="s">
        <v>116</v>
      </c>
      <c r="E178" s="211"/>
      <c r="F178" s="212" t="s">
        <v>205</v>
      </c>
      <c r="G178" s="222" t="s">
        <v>6</v>
      </c>
      <c r="H178" s="214"/>
      <c r="I178" s="214"/>
      <c r="J178" s="217">
        <v>5387009</v>
      </c>
      <c r="K178" s="217"/>
      <c r="L178" s="217"/>
      <c r="M178" s="217">
        <f t="shared" si="25"/>
        <v>0</v>
      </c>
      <c r="N178" s="218"/>
      <c r="O178" s="219">
        <f t="shared" si="26"/>
        <v>0</v>
      </c>
      <c r="P178" s="221" t="str">
        <f t="shared" si="32"/>
        <v/>
      </c>
    </row>
    <row r="179" spans="1:16" ht="24" hidden="1" outlineLevel="2" x14ac:dyDescent="0.2">
      <c r="A179" s="226" t="s">
        <v>168</v>
      </c>
      <c r="B179" s="222" t="s">
        <v>521</v>
      </c>
      <c r="C179" s="209">
        <v>93.15</v>
      </c>
      <c r="D179" s="210" t="s">
        <v>116</v>
      </c>
      <c r="E179" s="211"/>
      <c r="F179" s="212" t="s">
        <v>206</v>
      </c>
      <c r="G179" s="222" t="s">
        <v>6</v>
      </c>
      <c r="H179" s="214"/>
      <c r="I179" s="214"/>
      <c r="J179" s="217">
        <v>271342</v>
      </c>
      <c r="K179" s="233"/>
      <c r="L179" s="233"/>
      <c r="M179" s="217">
        <f t="shared" si="25"/>
        <v>0</v>
      </c>
      <c r="N179" s="218"/>
      <c r="O179" s="219">
        <f t="shared" si="26"/>
        <v>0</v>
      </c>
      <c r="P179" s="221" t="str">
        <f t="shared" si="32"/>
        <v/>
      </c>
    </row>
    <row r="180" spans="1:16" ht="36" hidden="1" outlineLevel="2" x14ac:dyDescent="0.2">
      <c r="A180" s="226" t="s">
        <v>168</v>
      </c>
      <c r="B180" s="222" t="s">
        <v>521</v>
      </c>
      <c r="C180" s="209">
        <v>93.155000000000001</v>
      </c>
      <c r="D180" s="210" t="s">
        <v>116</v>
      </c>
      <c r="E180" s="211" t="s">
        <v>418</v>
      </c>
      <c r="F180" s="212" t="s">
        <v>549</v>
      </c>
      <c r="G180" s="222" t="s">
        <v>6</v>
      </c>
      <c r="H180" s="214"/>
      <c r="I180" s="214"/>
      <c r="J180" s="217">
        <v>1249191</v>
      </c>
      <c r="K180" s="217"/>
      <c r="L180" s="217"/>
      <c r="M180" s="217">
        <f t="shared" si="25"/>
        <v>0</v>
      </c>
      <c r="N180" s="218"/>
      <c r="O180" s="219">
        <f t="shared" si="26"/>
        <v>0</v>
      </c>
      <c r="P180" s="221" t="str">
        <f t="shared" si="32"/>
        <v/>
      </c>
    </row>
    <row r="181" spans="1:16" ht="24" hidden="1" outlineLevel="2" x14ac:dyDescent="0.2">
      <c r="A181" s="226" t="s">
        <v>168</v>
      </c>
      <c r="B181" s="222" t="s">
        <v>521</v>
      </c>
      <c r="C181" s="209">
        <v>93.165000000000006</v>
      </c>
      <c r="D181" s="210" t="s">
        <v>116</v>
      </c>
      <c r="E181" s="211"/>
      <c r="F181" s="212" t="s">
        <v>207</v>
      </c>
      <c r="G181" s="222" t="s">
        <v>6</v>
      </c>
      <c r="H181" s="214"/>
      <c r="I181" s="214"/>
      <c r="J181" s="217">
        <v>72500</v>
      </c>
      <c r="K181" s="217"/>
      <c r="L181" s="217"/>
      <c r="M181" s="217">
        <f t="shared" si="25"/>
        <v>0</v>
      </c>
      <c r="N181" s="218"/>
      <c r="O181" s="219">
        <f t="shared" si="26"/>
        <v>0</v>
      </c>
      <c r="P181" s="221" t="str">
        <f t="shared" si="32"/>
        <v/>
      </c>
    </row>
    <row r="182" spans="1:16" ht="24" hidden="1" outlineLevel="2" x14ac:dyDescent="0.2">
      <c r="A182" s="226" t="s">
        <v>168</v>
      </c>
      <c r="B182" s="222" t="s">
        <v>521</v>
      </c>
      <c r="C182" s="209">
        <v>93.183999999999997</v>
      </c>
      <c r="D182" s="210" t="s">
        <v>116</v>
      </c>
      <c r="E182" s="235"/>
      <c r="F182" s="236" t="s">
        <v>208</v>
      </c>
      <c r="G182" s="222" t="s">
        <v>6</v>
      </c>
      <c r="H182" s="214"/>
      <c r="I182" s="214"/>
      <c r="J182" s="217">
        <v>0</v>
      </c>
      <c r="K182" s="217"/>
      <c r="L182" s="217"/>
      <c r="M182" s="217">
        <f t="shared" si="25"/>
        <v>0</v>
      </c>
      <c r="N182" s="218"/>
      <c r="O182" s="219">
        <f t="shared" si="26"/>
        <v>0</v>
      </c>
      <c r="P182" s="221" t="str">
        <f t="shared" si="32"/>
        <v/>
      </c>
    </row>
    <row r="183" spans="1:16" ht="60" hidden="1" outlineLevel="2" x14ac:dyDescent="0.2">
      <c r="A183" s="226" t="s">
        <v>168</v>
      </c>
      <c r="B183" s="222" t="s">
        <v>521</v>
      </c>
      <c r="C183" s="209">
        <v>93.197000000000003</v>
      </c>
      <c r="D183" s="210" t="s">
        <v>116</v>
      </c>
      <c r="E183" s="211"/>
      <c r="F183" s="212" t="s">
        <v>209</v>
      </c>
      <c r="G183" s="222" t="s">
        <v>6</v>
      </c>
      <c r="H183" s="214"/>
      <c r="I183" s="214"/>
      <c r="J183" s="217">
        <v>319808</v>
      </c>
      <c r="K183" s="217"/>
      <c r="L183" s="217"/>
      <c r="M183" s="217">
        <f t="shared" si="25"/>
        <v>0</v>
      </c>
      <c r="N183" s="218"/>
      <c r="O183" s="219">
        <f t="shared" si="26"/>
        <v>0</v>
      </c>
      <c r="P183" s="221" t="str">
        <f t="shared" si="32"/>
        <v/>
      </c>
    </row>
    <row r="184" spans="1:16" ht="24" hidden="1" outlineLevel="2" x14ac:dyDescent="0.2">
      <c r="A184" s="226" t="s">
        <v>168</v>
      </c>
      <c r="B184" s="222" t="s">
        <v>521</v>
      </c>
      <c r="C184" s="209">
        <v>93.216999999999999</v>
      </c>
      <c r="D184" s="210" t="s">
        <v>116</v>
      </c>
      <c r="E184" s="211"/>
      <c r="F184" s="212" t="s">
        <v>550</v>
      </c>
      <c r="G184" s="222" t="s">
        <v>6</v>
      </c>
      <c r="H184" s="214"/>
      <c r="I184" s="214"/>
      <c r="J184" s="217">
        <v>813608</v>
      </c>
      <c r="K184" s="217"/>
      <c r="L184" s="217"/>
      <c r="M184" s="217">
        <f t="shared" si="25"/>
        <v>0</v>
      </c>
      <c r="N184" s="218"/>
      <c r="O184" s="219">
        <f t="shared" si="26"/>
        <v>0</v>
      </c>
      <c r="P184" s="221" t="str">
        <f t="shared" si="32"/>
        <v/>
      </c>
    </row>
    <row r="185" spans="1:16" ht="24" hidden="1" outlineLevel="2" x14ac:dyDescent="0.2">
      <c r="A185" s="226" t="s">
        <v>168</v>
      </c>
      <c r="B185" s="222" t="s">
        <v>521</v>
      </c>
      <c r="C185" s="209">
        <v>93.233999999999995</v>
      </c>
      <c r="D185" s="210" t="s">
        <v>116</v>
      </c>
      <c r="E185" s="211"/>
      <c r="F185" s="212" t="s">
        <v>210</v>
      </c>
      <c r="G185" s="222" t="s">
        <v>6</v>
      </c>
      <c r="H185" s="214"/>
      <c r="I185" s="214"/>
      <c r="J185" s="217">
        <v>0</v>
      </c>
      <c r="K185" s="217"/>
      <c r="L185" s="217"/>
      <c r="M185" s="217">
        <f t="shared" si="25"/>
        <v>0</v>
      </c>
      <c r="N185" s="218"/>
      <c r="O185" s="219">
        <f t="shared" si="26"/>
        <v>0</v>
      </c>
      <c r="P185" s="221" t="str">
        <f t="shared" si="32"/>
        <v/>
      </c>
    </row>
    <row r="186" spans="1:16" ht="24" hidden="1" outlineLevel="2" x14ac:dyDescent="0.2">
      <c r="A186" s="226" t="s">
        <v>168</v>
      </c>
      <c r="B186" s="222" t="s">
        <v>521</v>
      </c>
      <c r="C186" s="209">
        <v>93.241</v>
      </c>
      <c r="D186" s="210" t="s">
        <v>116</v>
      </c>
      <c r="E186" s="211"/>
      <c r="F186" s="212" t="s">
        <v>211</v>
      </c>
      <c r="G186" s="222" t="s">
        <v>6</v>
      </c>
      <c r="H186" s="214"/>
      <c r="I186" s="214"/>
      <c r="J186" s="217">
        <v>470646</v>
      </c>
      <c r="K186" s="217"/>
      <c r="L186" s="217"/>
      <c r="M186" s="217">
        <f t="shared" si="25"/>
        <v>0</v>
      </c>
      <c r="N186" s="218"/>
      <c r="O186" s="219">
        <f t="shared" si="26"/>
        <v>0</v>
      </c>
      <c r="P186" s="221" t="str">
        <f t="shared" si="32"/>
        <v/>
      </c>
    </row>
    <row r="187" spans="1:16" ht="36" hidden="1" outlineLevel="2" x14ac:dyDescent="0.2">
      <c r="A187" s="226" t="s">
        <v>168</v>
      </c>
      <c r="B187" s="222" t="s">
        <v>521</v>
      </c>
      <c r="C187" s="209">
        <v>93.242999999999995</v>
      </c>
      <c r="D187" s="210" t="s">
        <v>116</v>
      </c>
      <c r="E187" s="211"/>
      <c r="F187" s="212" t="s">
        <v>212</v>
      </c>
      <c r="G187" s="222" t="s">
        <v>6</v>
      </c>
      <c r="H187" s="214"/>
      <c r="I187" s="214"/>
      <c r="J187" s="217">
        <v>2732111</v>
      </c>
      <c r="K187" s="217"/>
      <c r="L187" s="217"/>
      <c r="M187" s="217">
        <f t="shared" si="25"/>
        <v>0</v>
      </c>
      <c r="N187" s="218"/>
      <c r="O187" s="219">
        <f t="shared" si="26"/>
        <v>0</v>
      </c>
      <c r="P187" s="221" t="str">
        <f t="shared" si="32"/>
        <v/>
      </c>
    </row>
    <row r="188" spans="1:16" ht="24" hidden="1" outlineLevel="2" x14ac:dyDescent="0.2">
      <c r="A188" s="226" t="s">
        <v>168</v>
      </c>
      <c r="B188" s="222" t="s">
        <v>521</v>
      </c>
      <c r="C188" s="209">
        <v>93.251000000000005</v>
      </c>
      <c r="D188" s="210" t="s">
        <v>116</v>
      </c>
      <c r="E188" s="211"/>
      <c r="F188" s="212" t="s">
        <v>213</v>
      </c>
      <c r="G188" s="222" t="s">
        <v>6</v>
      </c>
      <c r="H188" s="214"/>
      <c r="I188" s="214"/>
      <c r="J188" s="217">
        <v>326653</v>
      </c>
      <c r="K188" s="217"/>
      <c r="L188" s="217"/>
      <c r="M188" s="217">
        <f t="shared" si="25"/>
        <v>0</v>
      </c>
      <c r="N188" s="218"/>
      <c r="O188" s="219">
        <f t="shared" si="26"/>
        <v>0</v>
      </c>
      <c r="P188" s="221" t="str">
        <f t="shared" si="32"/>
        <v/>
      </c>
    </row>
    <row r="189" spans="1:16" ht="36" hidden="1" outlineLevel="2" x14ac:dyDescent="0.2">
      <c r="A189" s="226" t="s">
        <v>168</v>
      </c>
      <c r="B189" s="222" t="s">
        <v>521</v>
      </c>
      <c r="C189" s="209">
        <v>93.262</v>
      </c>
      <c r="D189" s="210" t="s">
        <v>116</v>
      </c>
      <c r="E189" s="211" t="s">
        <v>418</v>
      </c>
      <c r="F189" s="212" t="s">
        <v>551</v>
      </c>
      <c r="G189" s="222" t="s">
        <v>7</v>
      </c>
      <c r="H189" s="214" t="s">
        <v>552</v>
      </c>
      <c r="I189" s="214" t="s">
        <v>553</v>
      </c>
      <c r="J189" s="217">
        <v>35000</v>
      </c>
      <c r="K189" s="217"/>
      <c r="L189" s="217"/>
      <c r="M189" s="217">
        <f t="shared" si="25"/>
        <v>0</v>
      </c>
      <c r="N189" s="218"/>
      <c r="O189" s="219">
        <f t="shared" si="26"/>
        <v>0</v>
      </c>
      <c r="P189" s="221" t="str">
        <f t="shared" si="32"/>
        <v/>
      </c>
    </row>
    <row r="190" spans="1:16" ht="24" hidden="1" outlineLevel="2" x14ac:dyDescent="0.2">
      <c r="A190" s="226" t="s">
        <v>168</v>
      </c>
      <c r="B190" s="222" t="s">
        <v>521</v>
      </c>
      <c r="C190" s="209">
        <v>93.268000000000001</v>
      </c>
      <c r="D190" s="210" t="s">
        <v>116</v>
      </c>
      <c r="E190" s="211"/>
      <c r="F190" s="212" t="s">
        <v>214</v>
      </c>
      <c r="G190" s="222" t="s">
        <v>6</v>
      </c>
      <c r="H190" s="214"/>
      <c r="I190" s="214"/>
      <c r="J190" s="217">
        <v>2338465</v>
      </c>
      <c r="K190" s="217"/>
      <c r="L190" s="217"/>
      <c r="M190" s="217">
        <f t="shared" si="25"/>
        <v>0</v>
      </c>
      <c r="N190" s="218"/>
      <c r="O190" s="219">
        <f t="shared" si="26"/>
        <v>0</v>
      </c>
      <c r="P190" s="221" t="str">
        <f t="shared" si="32"/>
        <v/>
      </c>
    </row>
    <row r="191" spans="1:16" ht="24" hidden="1" outlineLevel="2" x14ac:dyDescent="0.2">
      <c r="A191" s="226" t="s">
        <v>168</v>
      </c>
      <c r="B191" s="222" t="s">
        <v>521</v>
      </c>
      <c r="C191" s="209">
        <v>93.268000000000001</v>
      </c>
      <c r="D191" s="210" t="s">
        <v>116</v>
      </c>
      <c r="E191" s="211" t="s">
        <v>418</v>
      </c>
      <c r="F191" s="212" t="s">
        <v>214</v>
      </c>
      <c r="G191" s="222" t="s">
        <v>6</v>
      </c>
      <c r="H191" s="214"/>
      <c r="I191" s="214"/>
      <c r="J191" s="217">
        <v>6639328</v>
      </c>
      <c r="K191" s="217"/>
      <c r="L191" s="217"/>
      <c r="M191" s="217">
        <f t="shared" si="25"/>
        <v>0</v>
      </c>
      <c r="N191" s="218"/>
      <c r="O191" s="219">
        <f t="shared" si="26"/>
        <v>0</v>
      </c>
      <c r="P191" s="221" t="str">
        <f t="shared" si="32"/>
        <v/>
      </c>
    </row>
    <row r="192" spans="1:16" ht="24" hidden="1" outlineLevel="2" x14ac:dyDescent="0.2">
      <c r="A192" s="226" t="s">
        <v>168</v>
      </c>
      <c r="B192" s="222" t="s">
        <v>521</v>
      </c>
      <c r="C192" s="209">
        <v>93.268000000000001</v>
      </c>
      <c r="D192" s="210" t="s">
        <v>116</v>
      </c>
      <c r="E192" s="211"/>
      <c r="F192" s="212" t="s">
        <v>214</v>
      </c>
      <c r="G192" s="222" t="s">
        <v>8</v>
      </c>
      <c r="H192" s="214"/>
      <c r="I192" s="214"/>
      <c r="J192" s="217">
        <v>6606205</v>
      </c>
      <c r="K192" s="217"/>
      <c r="L192" s="217"/>
      <c r="M192" s="217">
        <f t="shared" si="25"/>
        <v>0</v>
      </c>
      <c r="N192" s="218"/>
      <c r="O192" s="219">
        <f t="shared" si="26"/>
        <v>0</v>
      </c>
      <c r="P192" s="221" t="str">
        <f t="shared" si="32"/>
        <v/>
      </c>
    </row>
    <row r="193" spans="1:16" ht="24" hidden="1" outlineLevel="2" x14ac:dyDescent="0.2">
      <c r="A193" s="226" t="s">
        <v>168</v>
      </c>
      <c r="B193" s="222" t="s">
        <v>521</v>
      </c>
      <c r="C193" s="209">
        <v>93.27</v>
      </c>
      <c r="D193" s="210" t="s">
        <v>116</v>
      </c>
      <c r="E193" s="211"/>
      <c r="F193" s="212" t="s">
        <v>215</v>
      </c>
      <c r="G193" s="222" t="s">
        <v>6</v>
      </c>
      <c r="H193" s="214"/>
      <c r="I193" s="214"/>
      <c r="J193" s="217">
        <v>211752</v>
      </c>
      <c r="K193" s="217"/>
      <c r="L193" s="217"/>
      <c r="M193" s="217">
        <f t="shared" si="25"/>
        <v>0</v>
      </c>
      <c r="N193" s="218"/>
      <c r="O193" s="219">
        <f t="shared" si="26"/>
        <v>0</v>
      </c>
      <c r="P193" s="221" t="str">
        <f t="shared" si="32"/>
        <v/>
      </c>
    </row>
    <row r="194" spans="1:16" ht="24" hidden="1" outlineLevel="2" x14ac:dyDescent="0.2">
      <c r="A194" s="226" t="s">
        <v>168</v>
      </c>
      <c r="B194" s="222" t="s">
        <v>521</v>
      </c>
      <c r="C194" s="209">
        <v>93.301000000000002</v>
      </c>
      <c r="D194" s="210" t="s">
        <v>116</v>
      </c>
      <c r="E194" s="211"/>
      <c r="F194" s="212" t="s">
        <v>216</v>
      </c>
      <c r="G194" s="222" t="s">
        <v>6</v>
      </c>
      <c r="H194" s="214"/>
      <c r="I194" s="214"/>
      <c r="J194" s="217">
        <v>75593</v>
      </c>
      <c r="K194" s="217"/>
      <c r="L194" s="217"/>
      <c r="M194" s="217">
        <f t="shared" si="25"/>
        <v>0</v>
      </c>
      <c r="N194" s="218"/>
      <c r="O194" s="219">
        <f t="shared" si="26"/>
        <v>0</v>
      </c>
      <c r="P194" s="221" t="str">
        <f t="shared" si="32"/>
        <v/>
      </c>
    </row>
    <row r="195" spans="1:16" ht="24" hidden="1" outlineLevel="2" x14ac:dyDescent="0.2">
      <c r="A195" s="226" t="s">
        <v>168</v>
      </c>
      <c r="B195" s="222" t="s">
        <v>521</v>
      </c>
      <c r="C195" s="209">
        <v>93.313999999999993</v>
      </c>
      <c r="D195" s="210" t="s">
        <v>116</v>
      </c>
      <c r="E195" s="211"/>
      <c r="F195" s="212" t="s">
        <v>217</v>
      </c>
      <c r="G195" s="222" t="s">
        <v>6</v>
      </c>
      <c r="H195" s="214"/>
      <c r="I195" s="214"/>
      <c r="J195" s="217">
        <v>175448</v>
      </c>
      <c r="K195" s="217"/>
      <c r="L195" s="217"/>
      <c r="M195" s="217">
        <f t="shared" si="25"/>
        <v>0</v>
      </c>
      <c r="N195" s="218"/>
      <c r="O195" s="219">
        <f t="shared" si="26"/>
        <v>0</v>
      </c>
      <c r="P195" s="221" t="str">
        <f t="shared" si="32"/>
        <v/>
      </c>
    </row>
    <row r="196" spans="1:16" ht="24" hidden="1" outlineLevel="2" x14ac:dyDescent="0.2">
      <c r="A196" s="226" t="s">
        <v>168</v>
      </c>
      <c r="B196" s="222" t="s">
        <v>521</v>
      </c>
      <c r="C196" s="209">
        <v>93.322999999999993</v>
      </c>
      <c r="D196" s="210" t="s">
        <v>116</v>
      </c>
      <c r="E196" s="211"/>
      <c r="F196" s="212" t="s">
        <v>554</v>
      </c>
      <c r="G196" s="222" t="s">
        <v>6</v>
      </c>
      <c r="H196" s="214"/>
      <c r="I196" s="214"/>
      <c r="J196" s="217">
        <v>3620542</v>
      </c>
      <c r="K196" s="217"/>
      <c r="L196" s="217"/>
      <c r="M196" s="217">
        <f t="shared" si="25"/>
        <v>0</v>
      </c>
      <c r="N196" s="218"/>
      <c r="O196" s="219">
        <f t="shared" si="26"/>
        <v>0</v>
      </c>
      <c r="P196" s="221" t="str">
        <f t="shared" si="32"/>
        <v/>
      </c>
    </row>
    <row r="197" spans="1:16" ht="24" hidden="1" outlineLevel="2" x14ac:dyDescent="0.2">
      <c r="A197" s="226" t="s">
        <v>168</v>
      </c>
      <c r="B197" s="222" t="s">
        <v>521</v>
      </c>
      <c r="C197" s="209">
        <v>93.322999999999993</v>
      </c>
      <c r="D197" s="210" t="s">
        <v>116</v>
      </c>
      <c r="E197" s="211" t="s">
        <v>418</v>
      </c>
      <c r="F197" s="212" t="s">
        <v>554</v>
      </c>
      <c r="G197" s="222" t="s">
        <v>6</v>
      </c>
      <c r="H197" s="214"/>
      <c r="I197" s="214"/>
      <c r="J197" s="217">
        <v>13462744</v>
      </c>
      <c r="K197" s="217"/>
      <c r="L197" s="217"/>
      <c r="M197" s="217">
        <f t="shared" si="25"/>
        <v>0</v>
      </c>
      <c r="N197" s="234"/>
      <c r="O197" s="219">
        <f t="shared" si="26"/>
        <v>0</v>
      </c>
      <c r="P197" s="221" t="str">
        <f t="shared" si="32"/>
        <v/>
      </c>
    </row>
    <row r="198" spans="1:16" ht="24" hidden="1" outlineLevel="2" x14ac:dyDescent="0.2">
      <c r="A198" s="226" t="s">
        <v>168</v>
      </c>
      <c r="B198" s="222" t="s">
        <v>521</v>
      </c>
      <c r="C198" s="209">
        <v>93.323999999999998</v>
      </c>
      <c r="D198" s="210" t="s">
        <v>116</v>
      </c>
      <c r="E198" s="211"/>
      <c r="F198" s="212" t="s">
        <v>555</v>
      </c>
      <c r="G198" s="222" t="s">
        <v>6</v>
      </c>
      <c r="H198" s="214"/>
      <c r="I198" s="214"/>
      <c r="J198" s="217">
        <v>216259</v>
      </c>
      <c r="K198" s="217"/>
      <c r="L198" s="217"/>
      <c r="M198" s="217">
        <f t="shared" si="25"/>
        <v>0</v>
      </c>
      <c r="N198" s="234"/>
      <c r="O198" s="219">
        <f t="shared" si="26"/>
        <v>0</v>
      </c>
      <c r="P198" s="221" t="str">
        <f t="shared" si="32"/>
        <v/>
      </c>
    </row>
    <row r="199" spans="1:16" ht="24" hidden="1" outlineLevel="2" x14ac:dyDescent="0.2">
      <c r="A199" s="226" t="s">
        <v>168</v>
      </c>
      <c r="B199" s="222" t="s">
        <v>521</v>
      </c>
      <c r="C199" s="209">
        <v>93.334000000000003</v>
      </c>
      <c r="D199" s="210" t="s">
        <v>116</v>
      </c>
      <c r="E199" s="211"/>
      <c r="F199" s="212" t="s">
        <v>556</v>
      </c>
      <c r="G199" s="222" t="s">
        <v>6</v>
      </c>
      <c r="H199" s="214"/>
      <c r="I199" s="214"/>
      <c r="J199" s="217">
        <v>335280</v>
      </c>
      <c r="K199" s="217"/>
      <c r="L199" s="217"/>
      <c r="M199" s="217">
        <f t="shared" si="25"/>
        <v>0</v>
      </c>
      <c r="N199" s="218"/>
      <c r="O199" s="219">
        <f t="shared" si="26"/>
        <v>0</v>
      </c>
      <c r="P199" s="221" t="str">
        <f t="shared" si="32"/>
        <v/>
      </c>
    </row>
    <row r="200" spans="1:16" ht="24" hidden="1" outlineLevel="2" x14ac:dyDescent="0.2">
      <c r="A200" s="226" t="s">
        <v>168</v>
      </c>
      <c r="B200" s="222" t="s">
        <v>521</v>
      </c>
      <c r="C200" s="209">
        <v>93.335999999999999</v>
      </c>
      <c r="D200" s="210" t="s">
        <v>116</v>
      </c>
      <c r="E200" s="211"/>
      <c r="F200" s="212" t="s">
        <v>218</v>
      </c>
      <c r="G200" s="222" t="s">
        <v>6</v>
      </c>
      <c r="H200" s="214"/>
      <c r="I200" s="214"/>
      <c r="J200" s="217">
        <v>462481</v>
      </c>
      <c r="K200" s="217"/>
      <c r="L200" s="217"/>
      <c r="M200" s="217">
        <f t="shared" si="25"/>
        <v>0</v>
      </c>
      <c r="N200" s="218"/>
      <c r="O200" s="219">
        <f t="shared" si="26"/>
        <v>0</v>
      </c>
      <c r="P200" s="221" t="str">
        <f t="shared" si="32"/>
        <v/>
      </c>
    </row>
    <row r="201" spans="1:16" ht="24" hidden="1" outlineLevel="2" x14ac:dyDescent="0.2">
      <c r="A201" s="226" t="s">
        <v>168</v>
      </c>
      <c r="B201" s="222" t="s">
        <v>521</v>
      </c>
      <c r="C201" s="209">
        <v>93.335999999999999</v>
      </c>
      <c r="D201" s="210" t="s">
        <v>116</v>
      </c>
      <c r="E201" s="211" t="s">
        <v>418</v>
      </c>
      <c r="F201" s="212" t="s">
        <v>218</v>
      </c>
      <c r="G201" s="222" t="s">
        <v>6</v>
      </c>
      <c r="H201" s="214"/>
      <c r="I201" s="214"/>
      <c r="J201" s="217">
        <v>11479</v>
      </c>
      <c r="K201" s="217"/>
      <c r="L201" s="217"/>
      <c r="M201" s="217">
        <f t="shared" si="25"/>
        <v>0</v>
      </c>
      <c r="N201" s="218"/>
      <c r="O201" s="219">
        <f t="shared" si="26"/>
        <v>0</v>
      </c>
      <c r="P201" s="221" t="str">
        <f t="shared" si="32"/>
        <v/>
      </c>
    </row>
    <row r="202" spans="1:16" ht="24" hidden="1" outlineLevel="2" x14ac:dyDescent="0.2">
      <c r="A202" s="226" t="s">
        <v>168</v>
      </c>
      <c r="B202" s="222" t="s">
        <v>521</v>
      </c>
      <c r="C202" s="209">
        <v>93.353999999999999</v>
      </c>
      <c r="D202" s="210" t="s">
        <v>116</v>
      </c>
      <c r="E202" s="211"/>
      <c r="F202" s="212" t="s">
        <v>557</v>
      </c>
      <c r="G202" s="222" t="s">
        <v>6</v>
      </c>
      <c r="H202" s="214"/>
      <c r="I202" s="214"/>
      <c r="J202" s="217">
        <v>3100</v>
      </c>
      <c r="K202" s="217"/>
      <c r="L202" s="217"/>
      <c r="M202" s="217">
        <f t="shared" si="25"/>
        <v>0</v>
      </c>
      <c r="N202" s="218"/>
      <c r="O202" s="219">
        <f t="shared" si="26"/>
        <v>0</v>
      </c>
      <c r="P202" s="221" t="str">
        <f t="shared" si="32"/>
        <v/>
      </c>
    </row>
    <row r="203" spans="1:16" ht="24" hidden="1" outlineLevel="2" x14ac:dyDescent="0.2">
      <c r="A203" s="226" t="s">
        <v>168</v>
      </c>
      <c r="B203" s="222" t="s">
        <v>521</v>
      </c>
      <c r="C203" s="209">
        <v>93.353999999999999</v>
      </c>
      <c r="D203" s="210" t="s">
        <v>116</v>
      </c>
      <c r="E203" s="211" t="s">
        <v>418</v>
      </c>
      <c r="F203" s="212" t="s">
        <v>557</v>
      </c>
      <c r="G203" s="222" t="s">
        <v>6</v>
      </c>
      <c r="H203" s="214"/>
      <c r="I203" s="214"/>
      <c r="J203" s="217">
        <v>2050905</v>
      </c>
      <c r="K203" s="217"/>
      <c r="L203" s="217"/>
      <c r="M203" s="217">
        <f t="shared" si="25"/>
        <v>0</v>
      </c>
      <c r="N203" s="218"/>
      <c r="O203" s="219">
        <f t="shared" si="26"/>
        <v>0</v>
      </c>
      <c r="P203" s="221" t="str">
        <f t="shared" si="32"/>
        <v/>
      </c>
    </row>
    <row r="204" spans="1:16" ht="36" hidden="1" outlineLevel="2" x14ac:dyDescent="0.2">
      <c r="A204" s="226" t="s">
        <v>168</v>
      </c>
      <c r="B204" s="222" t="s">
        <v>521</v>
      </c>
      <c r="C204" s="209">
        <v>93.366</v>
      </c>
      <c r="D204" s="210" t="s">
        <v>116</v>
      </c>
      <c r="E204" s="211"/>
      <c r="F204" s="212" t="s">
        <v>219</v>
      </c>
      <c r="G204" s="222" t="s">
        <v>6</v>
      </c>
      <c r="H204" s="214"/>
      <c r="I204" s="214"/>
      <c r="J204" s="217">
        <v>546055</v>
      </c>
      <c r="K204" s="217"/>
      <c r="L204" s="217"/>
      <c r="M204" s="217">
        <f t="shared" si="25"/>
        <v>0</v>
      </c>
      <c r="N204" s="218"/>
      <c r="O204" s="219">
        <f t="shared" si="26"/>
        <v>0</v>
      </c>
      <c r="P204" s="221" t="str">
        <f t="shared" si="32"/>
        <v/>
      </c>
    </row>
    <row r="205" spans="1:16" ht="48" hidden="1" outlineLevel="2" x14ac:dyDescent="0.2">
      <c r="A205" s="226" t="s">
        <v>168</v>
      </c>
      <c r="B205" s="222" t="s">
        <v>521</v>
      </c>
      <c r="C205" s="209">
        <v>93.367000000000004</v>
      </c>
      <c r="D205" s="210" t="s">
        <v>116</v>
      </c>
      <c r="E205" s="211"/>
      <c r="F205" s="212" t="s">
        <v>220</v>
      </c>
      <c r="G205" s="222" t="s">
        <v>6</v>
      </c>
      <c r="H205" s="214"/>
      <c r="I205" s="214"/>
      <c r="J205" s="217">
        <v>300770</v>
      </c>
      <c r="K205" s="217"/>
      <c r="L205" s="217"/>
      <c r="M205" s="217">
        <f t="shared" si="25"/>
        <v>0</v>
      </c>
      <c r="N205" s="218"/>
      <c r="O205" s="219">
        <f t="shared" si="26"/>
        <v>0</v>
      </c>
      <c r="P205" s="221" t="str">
        <f t="shared" si="32"/>
        <v/>
      </c>
    </row>
    <row r="206" spans="1:16" ht="24" hidden="1" outlineLevel="2" x14ac:dyDescent="0.2">
      <c r="A206" s="226" t="s">
        <v>168</v>
      </c>
      <c r="B206" s="222" t="s">
        <v>521</v>
      </c>
      <c r="C206" s="209">
        <v>93.369</v>
      </c>
      <c r="D206" s="210" t="s">
        <v>116</v>
      </c>
      <c r="E206" s="211"/>
      <c r="F206" s="212" t="s">
        <v>221</v>
      </c>
      <c r="G206" s="222" t="s">
        <v>6</v>
      </c>
      <c r="H206" s="214"/>
      <c r="I206" s="214"/>
      <c r="J206" s="217">
        <v>348073</v>
      </c>
      <c r="K206" s="217"/>
      <c r="L206" s="217"/>
      <c r="M206" s="217">
        <f t="shared" si="25"/>
        <v>0</v>
      </c>
      <c r="N206" s="218"/>
      <c r="O206" s="219">
        <f t="shared" si="26"/>
        <v>0</v>
      </c>
      <c r="P206" s="221" t="str">
        <f t="shared" ref="P206:P269" si="33">IF(O206&lt;&gt;0,"SUBRECIPIENT EXPENSES CANNOT EXCEED COLUMN 11","")</f>
        <v/>
      </c>
    </row>
    <row r="207" spans="1:16" ht="24" hidden="1" outlineLevel="2" x14ac:dyDescent="0.2">
      <c r="A207" s="226" t="s">
        <v>168</v>
      </c>
      <c r="B207" s="222" t="s">
        <v>521</v>
      </c>
      <c r="C207" s="209">
        <v>93.387</v>
      </c>
      <c r="D207" s="210" t="s">
        <v>116</v>
      </c>
      <c r="E207" s="211"/>
      <c r="F207" s="212" t="s">
        <v>434</v>
      </c>
      <c r="G207" s="222" t="s">
        <v>6</v>
      </c>
      <c r="H207" s="214"/>
      <c r="I207" s="214"/>
      <c r="J207" s="217">
        <v>1234144</v>
      </c>
      <c r="K207" s="217"/>
      <c r="L207" s="217"/>
      <c r="M207" s="217">
        <f t="shared" si="25"/>
        <v>0</v>
      </c>
      <c r="N207" s="218"/>
      <c r="O207" s="219">
        <f t="shared" si="26"/>
        <v>0</v>
      </c>
      <c r="P207" s="221" t="str">
        <f t="shared" si="33"/>
        <v/>
      </c>
    </row>
    <row r="208" spans="1:16" ht="24" hidden="1" outlineLevel="2" x14ac:dyDescent="0.2">
      <c r="A208" s="226" t="s">
        <v>168</v>
      </c>
      <c r="B208" s="222" t="s">
        <v>521</v>
      </c>
      <c r="C208" s="209">
        <v>93.391000000000005</v>
      </c>
      <c r="D208" s="210" t="s">
        <v>116</v>
      </c>
      <c r="E208" s="211" t="s">
        <v>418</v>
      </c>
      <c r="F208" s="212" t="s">
        <v>558</v>
      </c>
      <c r="G208" s="222" t="s">
        <v>6</v>
      </c>
      <c r="H208" s="214"/>
      <c r="I208" s="214"/>
      <c r="J208" s="217">
        <v>10472523</v>
      </c>
      <c r="K208" s="217"/>
      <c r="L208" s="217"/>
      <c r="M208" s="217">
        <f t="shared" si="25"/>
        <v>0</v>
      </c>
      <c r="N208" s="218"/>
      <c r="O208" s="219">
        <f t="shared" si="26"/>
        <v>0</v>
      </c>
      <c r="P208" s="221" t="str">
        <f t="shared" si="33"/>
        <v/>
      </c>
    </row>
    <row r="209" spans="1:16" ht="48" hidden="1" outlineLevel="2" x14ac:dyDescent="0.2">
      <c r="A209" s="226" t="s">
        <v>168</v>
      </c>
      <c r="B209" s="222" t="s">
        <v>521</v>
      </c>
      <c r="C209" s="209">
        <v>93.421000000000006</v>
      </c>
      <c r="D209" s="210" t="s">
        <v>116</v>
      </c>
      <c r="E209" s="211"/>
      <c r="F209" s="212" t="s">
        <v>559</v>
      </c>
      <c r="G209" s="222" t="s">
        <v>7</v>
      </c>
      <c r="H209" s="214" t="s">
        <v>560</v>
      </c>
      <c r="I209" s="214" t="s">
        <v>561</v>
      </c>
      <c r="J209" s="217">
        <v>20000</v>
      </c>
      <c r="K209" s="217"/>
      <c r="L209" s="217"/>
      <c r="M209" s="217">
        <f t="shared" si="25"/>
        <v>0</v>
      </c>
      <c r="N209" s="218"/>
      <c r="O209" s="219">
        <f t="shared" si="26"/>
        <v>0</v>
      </c>
      <c r="P209" s="221" t="str">
        <f t="shared" si="33"/>
        <v/>
      </c>
    </row>
    <row r="210" spans="1:16" ht="60" hidden="1" outlineLevel="2" x14ac:dyDescent="0.2">
      <c r="A210" s="226" t="s">
        <v>168</v>
      </c>
      <c r="B210" s="222" t="s">
        <v>521</v>
      </c>
      <c r="C210" s="209">
        <v>93.426000000000002</v>
      </c>
      <c r="D210" s="210" t="s">
        <v>116</v>
      </c>
      <c r="E210" s="211"/>
      <c r="F210" s="212" t="s">
        <v>222</v>
      </c>
      <c r="G210" s="222" t="s">
        <v>6</v>
      </c>
      <c r="H210" s="214"/>
      <c r="I210" s="214"/>
      <c r="J210" s="217">
        <v>2231621</v>
      </c>
      <c r="K210" s="217"/>
      <c r="L210" s="217"/>
      <c r="M210" s="217">
        <f t="shared" si="25"/>
        <v>0</v>
      </c>
      <c r="N210" s="218"/>
      <c r="O210" s="219">
        <f t="shared" si="26"/>
        <v>0</v>
      </c>
      <c r="P210" s="221" t="str">
        <f t="shared" si="33"/>
        <v/>
      </c>
    </row>
    <row r="211" spans="1:16" ht="24" hidden="1" outlineLevel="2" x14ac:dyDescent="0.2">
      <c r="A211" s="226" t="s">
        <v>168</v>
      </c>
      <c r="B211" s="222" t="s">
        <v>521</v>
      </c>
      <c r="C211" s="209">
        <v>93.433999999999997</v>
      </c>
      <c r="D211" s="210" t="s">
        <v>116</v>
      </c>
      <c r="E211" s="211"/>
      <c r="F211" s="212" t="s">
        <v>223</v>
      </c>
      <c r="G211" s="222" t="s">
        <v>6</v>
      </c>
      <c r="H211" s="214"/>
      <c r="I211" s="214"/>
      <c r="J211" s="217">
        <v>5683</v>
      </c>
      <c r="K211" s="217"/>
      <c r="L211" s="217"/>
      <c r="M211" s="217">
        <f t="shared" ref="M211:M272" si="34">K211-L211</f>
        <v>0</v>
      </c>
      <c r="N211" s="218"/>
      <c r="O211" s="219">
        <f t="shared" ref="O211:O272" si="35">IF(N211-L211&gt;0,N211-L211,0)</f>
        <v>0</v>
      </c>
      <c r="P211" s="221" t="str">
        <f t="shared" si="33"/>
        <v/>
      </c>
    </row>
    <row r="212" spans="1:16" ht="36" hidden="1" outlineLevel="2" x14ac:dyDescent="0.2">
      <c r="A212" s="226" t="s">
        <v>168</v>
      </c>
      <c r="B212" s="222" t="s">
        <v>521</v>
      </c>
      <c r="C212" s="209">
        <v>93.436000000000007</v>
      </c>
      <c r="D212" s="210" t="s">
        <v>116</v>
      </c>
      <c r="E212" s="211"/>
      <c r="F212" s="212" t="s">
        <v>224</v>
      </c>
      <c r="G212" s="222" t="s">
        <v>6</v>
      </c>
      <c r="H212" s="214"/>
      <c r="I212" s="214"/>
      <c r="J212" s="217">
        <v>583212</v>
      </c>
      <c r="K212" s="217"/>
      <c r="L212" s="217"/>
      <c r="M212" s="217">
        <f t="shared" si="34"/>
        <v>0</v>
      </c>
      <c r="N212" s="218"/>
      <c r="O212" s="219">
        <f t="shared" si="35"/>
        <v>0</v>
      </c>
      <c r="P212" s="221" t="str">
        <f t="shared" si="33"/>
        <v/>
      </c>
    </row>
    <row r="213" spans="1:16" ht="24" hidden="1" outlineLevel="2" x14ac:dyDescent="0.2">
      <c r="A213" s="226" t="s">
        <v>168</v>
      </c>
      <c r="B213" s="222" t="s">
        <v>521</v>
      </c>
      <c r="C213" s="209">
        <v>93.463999999999999</v>
      </c>
      <c r="D213" s="210" t="s">
        <v>116</v>
      </c>
      <c r="E213" s="211"/>
      <c r="F213" s="212" t="s">
        <v>225</v>
      </c>
      <c r="G213" s="222" t="s">
        <v>6</v>
      </c>
      <c r="H213" s="214"/>
      <c r="I213" s="214"/>
      <c r="J213" s="217">
        <v>476223</v>
      </c>
      <c r="K213" s="217"/>
      <c r="L213" s="217"/>
      <c r="M213" s="217">
        <f t="shared" si="34"/>
        <v>0</v>
      </c>
      <c r="N213" s="218"/>
      <c r="O213" s="219">
        <f t="shared" si="35"/>
        <v>0</v>
      </c>
      <c r="P213" s="221" t="str">
        <f t="shared" si="33"/>
        <v/>
      </c>
    </row>
    <row r="214" spans="1:16" ht="24" hidden="1" outlineLevel="2" x14ac:dyDescent="0.2">
      <c r="A214" s="226" t="s">
        <v>168</v>
      </c>
      <c r="B214" s="222" t="s">
        <v>521</v>
      </c>
      <c r="C214" s="209">
        <v>93.463999999999999</v>
      </c>
      <c r="D214" s="210" t="s">
        <v>116</v>
      </c>
      <c r="E214" s="211" t="s">
        <v>418</v>
      </c>
      <c r="F214" s="212" t="s">
        <v>225</v>
      </c>
      <c r="G214" s="222" t="s">
        <v>6</v>
      </c>
      <c r="H214" s="214"/>
      <c r="I214" s="214"/>
      <c r="J214" s="217">
        <v>7815</v>
      </c>
      <c r="K214" s="217"/>
      <c r="L214" s="217"/>
      <c r="M214" s="217">
        <f t="shared" si="34"/>
        <v>0</v>
      </c>
      <c r="N214" s="218"/>
      <c r="O214" s="219">
        <f t="shared" si="35"/>
        <v>0</v>
      </c>
      <c r="P214" s="221" t="str">
        <f t="shared" si="33"/>
        <v/>
      </c>
    </row>
    <row r="215" spans="1:16" ht="36" hidden="1" outlineLevel="2" x14ac:dyDescent="0.2">
      <c r="A215" s="226" t="s">
        <v>168</v>
      </c>
      <c r="B215" s="222" t="s">
        <v>521</v>
      </c>
      <c r="C215" s="209">
        <v>93.525000000000006</v>
      </c>
      <c r="D215" s="210" t="s">
        <v>116</v>
      </c>
      <c r="E215" s="211"/>
      <c r="F215" s="212" t="s">
        <v>562</v>
      </c>
      <c r="G215" s="222" t="s">
        <v>6</v>
      </c>
      <c r="H215" s="214"/>
      <c r="I215" s="214"/>
      <c r="J215" s="217">
        <v>0</v>
      </c>
      <c r="K215" s="217"/>
      <c r="L215" s="217"/>
      <c r="M215" s="217">
        <f t="shared" si="34"/>
        <v>0</v>
      </c>
      <c r="N215" s="218"/>
      <c r="O215" s="219">
        <f t="shared" si="35"/>
        <v>0</v>
      </c>
      <c r="P215" s="221" t="str">
        <f t="shared" si="33"/>
        <v/>
      </c>
    </row>
    <row r="216" spans="1:16" ht="36" hidden="1" outlineLevel="2" x14ac:dyDescent="0.2">
      <c r="A216" s="226" t="s">
        <v>168</v>
      </c>
      <c r="B216" s="222" t="s">
        <v>521</v>
      </c>
      <c r="C216" s="209">
        <v>93.525000000000006</v>
      </c>
      <c r="D216" s="210" t="s">
        <v>116</v>
      </c>
      <c r="E216" s="211" t="s">
        <v>418</v>
      </c>
      <c r="F216" s="212" t="s">
        <v>562</v>
      </c>
      <c r="G216" s="222" t="s">
        <v>6</v>
      </c>
      <c r="H216" s="214"/>
      <c r="I216" s="214"/>
      <c r="J216" s="217">
        <v>229968</v>
      </c>
      <c r="K216" s="217"/>
      <c r="L216" s="217"/>
      <c r="M216" s="217">
        <f t="shared" si="34"/>
        <v>0</v>
      </c>
      <c r="N216" s="218"/>
      <c r="O216" s="219">
        <f t="shared" si="35"/>
        <v>0</v>
      </c>
      <c r="P216" s="221" t="str">
        <f t="shared" si="33"/>
        <v/>
      </c>
    </row>
    <row r="217" spans="1:16" ht="24" hidden="1" outlineLevel="2" x14ac:dyDescent="0.2">
      <c r="A217" s="226" t="s">
        <v>168</v>
      </c>
      <c r="B217" s="222" t="s">
        <v>521</v>
      </c>
      <c r="C217" s="209">
        <v>93.555999999999997</v>
      </c>
      <c r="D217" s="210" t="s">
        <v>116</v>
      </c>
      <c r="E217" s="211"/>
      <c r="F217" s="212" t="s">
        <v>226</v>
      </c>
      <c r="G217" s="222" t="s">
        <v>6</v>
      </c>
      <c r="H217" s="214"/>
      <c r="I217" s="214"/>
      <c r="J217" s="217">
        <v>511126</v>
      </c>
      <c r="K217" s="217"/>
      <c r="L217" s="217"/>
      <c r="M217" s="217">
        <f t="shared" si="34"/>
        <v>0</v>
      </c>
      <c r="N217" s="218"/>
      <c r="O217" s="219">
        <f t="shared" si="35"/>
        <v>0</v>
      </c>
      <c r="P217" s="221" t="str">
        <f t="shared" si="33"/>
        <v/>
      </c>
    </row>
    <row r="218" spans="1:16" ht="24" hidden="1" outlineLevel="2" x14ac:dyDescent="0.2">
      <c r="A218" s="226" t="s">
        <v>168</v>
      </c>
      <c r="B218" s="222" t="s">
        <v>521</v>
      </c>
      <c r="C218" s="209">
        <v>93.555999999999997</v>
      </c>
      <c r="D218" s="210" t="s">
        <v>116</v>
      </c>
      <c r="E218" s="211" t="s">
        <v>418</v>
      </c>
      <c r="F218" s="212" t="s">
        <v>226</v>
      </c>
      <c r="G218" s="222" t="s">
        <v>6</v>
      </c>
      <c r="H218" s="214"/>
      <c r="I218" s="237"/>
      <c r="J218" s="217">
        <v>93575</v>
      </c>
      <c r="K218" s="217"/>
      <c r="L218" s="217"/>
      <c r="M218" s="217">
        <f t="shared" si="34"/>
        <v>0</v>
      </c>
      <c r="N218" s="234"/>
      <c r="O218" s="219">
        <f t="shared" si="35"/>
        <v>0</v>
      </c>
      <c r="P218" s="221" t="str">
        <f t="shared" si="33"/>
        <v/>
      </c>
    </row>
    <row r="219" spans="1:16" ht="24" hidden="1" outlineLevel="2" x14ac:dyDescent="0.2">
      <c r="A219" s="226" t="s">
        <v>168</v>
      </c>
      <c r="B219" s="222" t="s">
        <v>521</v>
      </c>
      <c r="C219" s="209">
        <v>93.558000000000007</v>
      </c>
      <c r="D219" s="210" t="s">
        <v>116</v>
      </c>
      <c r="E219" s="211"/>
      <c r="F219" s="212" t="s">
        <v>227</v>
      </c>
      <c r="G219" s="222" t="s">
        <v>6</v>
      </c>
      <c r="H219" s="214"/>
      <c r="I219" s="214"/>
      <c r="J219" s="217">
        <v>33253151</v>
      </c>
      <c r="K219" s="217"/>
      <c r="L219" s="217"/>
      <c r="M219" s="217">
        <f t="shared" si="34"/>
        <v>0</v>
      </c>
      <c r="N219" s="238"/>
      <c r="O219" s="219">
        <f t="shared" si="35"/>
        <v>0</v>
      </c>
      <c r="P219" s="221" t="str">
        <f t="shared" si="33"/>
        <v/>
      </c>
    </row>
    <row r="220" spans="1:16" ht="24" hidden="1" outlineLevel="2" x14ac:dyDescent="0.2">
      <c r="A220" s="226" t="s">
        <v>168</v>
      </c>
      <c r="B220" s="222" t="s">
        <v>521</v>
      </c>
      <c r="C220" s="209">
        <v>93.558000000000007</v>
      </c>
      <c r="D220" s="210" t="s">
        <v>116</v>
      </c>
      <c r="E220" s="211" t="s">
        <v>418</v>
      </c>
      <c r="F220" s="212" t="s">
        <v>227</v>
      </c>
      <c r="G220" s="222" t="s">
        <v>6</v>
      </c>
      <c r="H220" s="214"/>
      <c r="I220" s="214"/>
      <c r="J220" s="217">
        <v>0</v>
      </c>
      <c r="K220" s="217"/>
      <c r="L220" s="217"/>
      <c r="M220" s="217">
        <f t="shared" si="34"/>
        <v>0</v>
      </c>
      <c r="N220" s="234"/>
      <c r="O220" s="219">
        <f t="shared" si="35"/>
        <v>0</v>
      </c>
      <c r="P220" s="221" t="str">
        <f t="shared" si="33"/>
        <v/>
      </c>
    </row>
    <row r="221" spans="1:16" ht="24" hidden="1" outlineLevel="2" x14ac:dyDescent="0.2">
      <c r="A221" s="226" t="s">
        <v>168</v>
      </c>
      <c r="B221" s="222" t="s">
        <v>521</v>
      </c>
      <c r="C221" s="209">
        <v>93.563000000000002</v>
      </c>
      <c r="D221" s="210" t="s">
        <v>116</v>
      </c>
      <c r="E221" s="211"/>
      <c r="F221" s="212" t="s">
        <v>228</v>
      </c>
      <c r="G221" s="222" t="s">
        <v>6</v>
      </c>
      <c r="H221" s="214"/>
      <c r="I221" s="214"/>
      <c r="J221" s="217">
        <v>9924161</v>
      </c>
      <c r="K221" s="217"/>
      <c r="L221" s="217"/>
      <c r="M221" s="217">
        <f t="shared" si="34"/>
        <v>0</v>
      </c>
      <c r="N221" s="234"/>
      <c r="O221" s="219">
        <f t="shared" si="35"/>
        <v>0</v>
      </c>
      <c r="P221" s="221" t="str">
        <f t="shared" si="33"/>
        <v/>
      </c>
    </row>
    <row r="222" spans="1:16" ht="24" hidden="1" outlineLevel="2" x14ac:dyDescent="0.2">
      <c r="A222" s="226" t="s">
        <v>168</v>
      </c>
      <c r="B222" s="222" t="s">
        <v>521</v>
      </c>
      <c r="C222" s="209">
        <v>93.566000000000003</v>
      </c>
      <c r="D222" s="210" t="s">
        <v>116</v>
      </c>
      <c r="E222" s="211"/>
      <c r="F222" s="212" t="s">
        <v>229</v>
      </c>
      <c r="G222" s="222" t="s">
        <v>6</v>
      </c>
      <c r="H222" s="214"/>
      <c r="I222" s="214"/>
      <c r="J222" s="217">
        <v>2130689</v>
      </c>
      <c r="K222" s="217"/>
      <c r="L222" s="217"/>
      <c r="M222" s="217">
        <f t="shared" si="34"/>
        <v>0</v>
      </c>
      <c r="N222" s="234"/>
      <c r="O222" s="219">
        <f t="shared" si="35"/>
        <v>0</v>
      </c>
      <c r="P222" s="221" t="str">
        <f t="shared" si="33"/>
        <v/>
      </c>
    </row>
    <row r="223" spans="1:16" ht="24" hidden="1" outlineLevel="2" x14ac:dyDescent="0.2">
      <c r="A223" s="226" t="s">
        <v>168</v>
      </c>
      <c r="B223" s="222" t="s">
        <v>521</v>
      </c>
      <c r="C223" s="209">
        <v>93.567999999999998</v>
      </c>
      <c r="D223" s="210" t="s">
        <v>116</v>
      </c>
      <c r="E223" s="211"/>
      <c r="F223" s="212" t="s">
        <v>230</v>
      </c>
      <c r="G223" s="222" t="s">
        <v>6</v>
      </c>
      <c r="H223" s="214"/>
      <c r="I223" s="214"/>
      <c r="J223" s="217">
        <v>25608205</v>
      </c>
      <c r="K223" s="217"/>
      <c r="L223" s="217"/>
      <c r="M223" s="217">
        <f t="shared" si="34"/>
        <v>0</v>
      </c>
      <c r="N223" s="234"/>
      <c r="O223" s="219">
        <f t="shared" si="35"/>
        <v>0</v>
      </c>
      <c r="P223" s="221" t="str">
        <f t="shared" si="33"/>
        <v/>
      </c>
    </row>
    <row r="224" spans="1:16" ht="24" hidden="1" outlineLevel="2" x14ac:dyDescent="0.2">
      <c r="A224" s="226" t="s">
        <v>168</v>
      </c>
      <c r="B224" s="222" t="s">
        <v>521</v>
      </c>
      <c r="C224" s="209">
        <v>93.567999999999998</v>
      </c>
      <c r="D224" s="210" t="s">
        <v>116</v>
      </c>
      <c r="E224" s="211" t="s">
        <v>418</v>
      </c>
      <c r="F224" s="212" t="s">
        <v>230</v>
      </c>
      <c r="G224" s="222" t="s">
        <v>6</v>
      </c>
      <c r="H224" s="214"/>
      <c r="I224" s="214"/>
      <c r="J224" s="217">
        <v>5897857</v>
      </c>
      <c r="K224" s="217"/>
      <c r="L224" s="217"/>
      <c r="M224" s="217">
        <f t="shared" si="34"/>
        <v>0</v>
      </c>
      <c r="N224" s="234"/>
      <c r="O224" s="219">
        <f t="shared" si="35"/>
        <v>0</v>
      </c>
      <c r="P224" s="221" t="str">
        <f t="shared" si="33"/>
        <v/>
      </c>
    </row>
    <row r="225" spans="1:16" ht="24" hidden="1" outlineLevel="2" x14ac:dyDescent="0.2">
      <c r="A225" s="226" t="s">
        <v>168</v>
      </c>
      <c r="B225" s="222" t="s">
        <v>521</v>
      </c>
      <c r="C225" s="209">
        <v>93.569000000000003</v>
      </c>
      <c r="D225" s="210" t="s">
        <v>116</v>
      </c>
      <c r="E225" s="211"/>
      <c r="F225" s="212" t="s">
        <v>231</v>
      </c>
      <c r="G225" s="222" t="s">
        <v>6</v>
      </c>
      <c r="H225" s="214"/>
      <c r="I225" s="214"/>
      <c r="J225" s="217">
        <v>4171584</v>
      </c>
      <c r="K225" s="217"/>
      <c r="L225" s="217"/>
      <c r="M225" s="217">
        <f t="shared" si="34"/>
        <v>0</v>
      </c>
      <c r="N225" s="234"/>
      <c r="O225" s="219">
        <f t="shared" si="35"/>
        <v>0</v>
      </c>
      <c r="P225" s="221" t="str">
        <f t="shared" si="33"/>
        <v/>
      </c>
    </row>
    <row r="226" spans="1:16" ht="24" hidden="1" outlineLevel="2" x14ac:dyDescent="0.2">
      <c r="A226" s="226" t="s">
        <v>168</v>
      </c>
      <c r="B226" s="222" t="s">
        <v>521</v>
      </c>
      <c r="C226" s="209">
        <v>93.569000000000003</v>
      </c>
      <c r="D226" s="210" t="s">
        <v>116</v>
      </c>
      <c r="E226" s="211" t="s">
        <v>418</v>
      </c>
      <c r="F226" s="212" t="s">
        <v>231</v>
      </c>
      <c r="G226" s="222" t="s">
        <v>6</v>
      </c>
      <c r="H226" s="214"/>
      <c r="I226" s="214"/>
      <c r="J226" s="217">
        <v>1464888</v>
      </c>
      <c r="K226" s="217"/>
      <c r="L226" s="217"/>
      <c r="M226" s="217">
        <f t="shared" si="34"/>
        <v>0</v>
      </c>
      <c r="N226" s="234"/>
      <c r="O226" s="219">
        <f t="shared" si="35"/>
        <v>0</v>
      </c>
      <c r="P226" s="221" t="str">
        <f t="shared" si="33"/>
        <v/>
      </c>
    </row>
    <row r="227" spans="1:16" ht="24" hidden="1" outlineLevel="2" x14ac:dyDescent="0.2">
      <c r="A227" s="226" t="s">
        <v>168</v>
      </c>
      <c r="B227" s="222" t="s">
        <v>521</v>
      </c>
      <c r="C227" s="209">
        <v>93.575000000000003</v>
      </c>
      <c r="D227" s="210" t="s">
        <v>116</v>
      </c>
      <c r="E227" s="211"/>
      <c r="F227" s="212" t="s">
        <v>232</v>
      </c>
      <c r="G227" s="222" t="s">
        <v>6</v>
      </c>
      <c r="H227" s="214"/>
      <c r="I227" s="214"/>
      <c r="J227" s="217">
        <v>17538107</v>
      </c>
      <c r="K227" s="233"/>
      <c r="L227" s="233"/>
      <c r="M227" s="217">
        <f t="shared" si="34"/>
        <v>0</v>
      </c>
      <c r="N227" s="234"/>
      <c r="O227" s="219">
        <f t="shared" si="35"/>
        <v>0</v>
      </c>
      <c r="P227" s="221" t="str">
        <f t="shared" si="33"/>
        <v/>
      </c>
    </row>
    <row r="228" spans="1:16" ht="24" hidden="1" outlineLevel="2" x14ac:dyDescent="0.2">
      <c r="A228" s="226" t="s">
        <v>168</v>
      </c>
      <c r="B228" s="222" t="s">
        <v>521</v>
      </c>
      <c r="C228" s="209">
        <v>93.575000000000003</v>
      </c>
      <c r="D228" s="210" t="s">
        <v>116</v>
      </c>
      <c r="E228" s="211" t="s">
        <v>418</v>
      </c>
      <c r="F228" s="212" t="s">
        <v>232</v>
      </c>
      <c r="G228" s="222" t="s">
        <v>6</v>
      </c>
      <c r="H228" s="214"/>
      <c r="I228" s="214"/>
      <c r="J228" s="217">
        <v>18650559</v>
      </c>
      <c r="K228" s="233"/>
      <c r="L228" s="233"/>
      <c r="M228" s="217">
        <f t="shared" si="34"/>
        <v>0</v>
      </c>
      <c r="N228" s="234"/>
      <c r="O228" s="219">
        <f t="shared" si="35"/>
        <v>0</v>
      </c>
      <c r="P228" s="221" t="str">
        <f t="shared" si="33"/>
        <v/>
      </c>
    </row>
    <row r="229" spans="1:16" ht="24" hidden="1" outlineLevel="2" x14ac:dyDescent="0.2">
      <c r="A229" s="226" t="s">
        <v>168</v>
      </c>
      <c r="B229" s="222" t="s">
        <v>521</v>
      </c>
      <c r="C229" s="209">
        <v>93.59</v>
      </c>
      <c r="D229" s="210" t="s">
        <v>116</v>
      </c>
      <c r="E229" s="211"/>
      <c r="F229" s="212" t="s">
        <v>233</v>
      </c>
      <c r="G229" s="222" t="s">
        <v>6</v>
      </c>
      <c r="H229" s="214"/>
      <c r="I229" s="214"/>
      <c r="J229" s="217">
        <v>453563</v>
      </c>
      <c r="K229" s="233"/>
      <c r="L229" s="233"/>
      <c r="M229" s="217">
        <f t="shared" si="34"/>
        <v>0</v>
      </c>
      <c r="N229" s="234"/>
      <c r="O229" s="219">
        <f t="shared" si="35"/>
        <v>0</v>
      </c>
      <c r="P229" s="221" t="str">
        <f t="shared" si="33"/>
        <v/>
      </c>
    </row>
    <row r="230" spans="1:16" ht="24" hidden="1" outlineLevel="2" x14ac:dyDescent="0.2">
      <c r="A230" s="226" t="s">
        <v>168</v>
      </c>
      <c r="B230" s="222" t="s">
        <v>521</v>
      </c>
      <c r="C230" s="209">
        <v>93.59</v>
      </c>
      <c r="D230" s="210" t="s">
        <v>116</v>
      </c>
      <c r="E230" s="211" t="s">
        <v>418</v>
      </c>
      <c r="F230" s="212" t="s">
        <v>233</v>
      </c>
      <c r="G230" s="222" t="s">
        <v>6</v>
      </c>
      <c r="H230" s="214"/>
      <c r="I230" s="214"/>
      <c r="J230" s="217">
        <v>13797</v>
      </c>
      <c r="K230" s="217"/>
      <c r="L230" s="217"/>
      <c r="M230" s="217">
        <f t="shared" si="34"/>
        <v>0</v>
      </c>
      <c r="N230" s="234"/>
      <c r="O230" s="219">
        <f t="shared" si="35"/>
        <v>0</v>
      </c>
      <c r="P230" s="221" t="str">
        <f t="shared" si="33"/>
        <v/>
      </c>
    </row>
    <row r="231" spans="1:16" ht="36" hidden="1" outlineLevel="2" x14ac:dyDescent="0.2">
      <c r="A231" s="226" t="s">
        <v>168</v>
      </c>
      <c r="B231" s="222" t="s">
        <v>521</v>
      </c>
      <c r="C231" s="209">
        <v>93.596000000000004</v>
      </c>
      <c r="D231" s="210" t="s">
        <v>116</v>
      </c>
      <c r="E231" s="211"/>
      <c r="F231" s="212" t="s">
        <v>234</v>
      </c>
      <c r="G231" s="222" t="s">
        <v>6</v>
      </c>
      <c r="H231" s="214"/>
      <c r="I231" s="214"/>
      <c r="J231" s="217">
        <v>6631575</v>
      </c>
      <c r="K231" s="217"/>
      <c r="L231" s="217"/>
      <c r="M231" s="217">
        <f t="shared" si="34"/>
        <v>0</v>
      </c>
      <c r="N231" s="234"/>
      <c r="O231" s="219">
        <f t="shared" si="35"/>
        <v>0</v>
      </c>
      <c r="P231" s="221" t="str">
        <f t="shared" si="33"/>
        <v/>
      </c>
    </row>
    <row r="232" spans="1:16" ht="36" hidden="1" outlineLevel="2" x14ac:dyDescent="0.2">
      <c r="A232" s="226" t="s">
        <v>168</v>
      </c>
      <c r="B232" s="222" t="s">
        <v>521</v>
      </c>
      <c r="C232" s="209">
        <v>93.596000000000004</v>
      </c>
      <c r="D232" s="210" t="s">
        <v>116</v>
      </c>
      <c r="E232" s="211" t="s">
        <v>418</v>
      </c>
      <c r="F232" s="212" t="s">
        <v>234</v>
      </c>
      <c r="G232" s="222" t="s">
        <v>6</v>
      </c>
      <c r="H232" s="214"/>
      <c r="I232" s="214"/>
      <c r="J232" s="217">
        <v>0</v>
      </c>
      <c r="K232" s="217"/>
      <c r="L232" s="217"/>
      <c r="M232" s="217">
        <f t="shared" si="34"/>
        <v>0</v>
      </c>
      <c r="N232" s="234"/>
      <c r="O232" s="219">
        <f t="shared" si="35"/>
        <v>0</v>
      </c>
      <c r="P232" s="221" t="str">
        <f t="shared" si="33"/>
        <v/>
      </c>
    </row>
    <row r="233" spans="1:16" ht="24" hidden="1" outlineLevel="2" x14ac:dyDescent="0.2">
      <c r="A233" s="226" t="s">
        <v>168</v>
      </c>
      <c r="B233" s="222" t="s">
        <v>521</v>
      </c>
      <c r="C233" s="209">
        <v>93.596999999999994</v>
      </c>
      <c r="D233" s="210" t="s">
        <v>116</v>
      </c>
      <c r="E233" s="211"/>
      <c r="F233" s="212" t="s">
        <v>235</v>
      </c>
      <c r="G233" s="222" t="s">
        <v>6</v>
      </c>
      <c r="H233" s="214"/>
      <c r="I233" s="214"/>
      <c r="J233" s="217">
        <v>97940</v>
      </c>
      <c r="K233" s="217"/>
      <c r="L233" s="217"/>
      <c r="M233" s="217">
        <f t="shared" si="34"/>
        <v>0</v>
      </c>
      <c r="N233" s="234"/>
      <c r="O233" s="219">
        <f t="shared" si="35"/>
        <v>0</v>
      </c>
      <c r="P233" s="221" t="str">
        <f t="shared" si="33"/>
        <v/>
      </c>
    </row>
    <row r="234" spans="1:16" ht="24" hidden="1" outlineLevel="2" x14ac:dyDescent="0.2">
      <c r="A234" s="226" t="s">
        <v>168</v>
      </c>
      <c r="B234" s="222" t="s">
        <v>521</v>
      </c>
      <c r="C234" s="209">
        <v>93.599000000000004</v>
      </c>
      <c r="D234" s="210" t="s">
        <v>116</v>
      </c>
      <c r="E234" s="211"/>
      <c r="F234" s="212" t="s">
        <v>236</v>
      </c>
      <c r="G234" s="222" t="s">
        <v>6</v>
      </c>
      <c r="H234" s="214"/>
      <c r="I234" s="214"/>
      <c r="J234" s="217">
        <v>55883</v>
      </c>
      <c r="K234" s="217"/>
      <c r="L234" s="217"/>
      <c r="M234" s="217">
        <f t="shared" si="34"/>
        <v>0</v>
      </c>
      <c r="N234" s="218"/>
      <c r="O234" s="219">
        <f t="shared" si="35"/>
        <v>0</v>
      </c>
      <c r="P234" s="221" t="str">
        <f t="shared" si="33"/>
        <v/>
      </c>
    </row>
    <row r="235" spans="1:16" ht="24" hidden="1" outlineLevel="2" x14ac:dyDescent="0.2">
      <c r="A235" s="226" t="s">
        <v>168</v>
      </c>
      <c r="B235" s="222" t="s">
        <v>521</v>
      </c>
      <c r="C235" s="209">
        <v>93.599000000000004</v>
      </c>
      <c r="D235" s="210" t="s">
        <v>116</v>
      </c>
      <c r="E235" s="211" t="s">
        <v>418</v>
      </c>
      <c r="F235" s="212" t="s">
        <v>236</v>
      </c>
      <c r="G235" s="222" t="s">
        <v>6</v>
      </c>
      <c r="H235" s="214"/>
      <c r="I235" s="214"/>
      <c r="J235" s="217">
        <v>0</v>
      </c>
      <c r="K235" s="217"/>
      <c r="L235" s="217"/>
      <c r="M235" s="217">
        <f t="shared" si="34"/>
        <v>0</v>
      </c>
      <c r="N235" s="234"/>
      <c r="O235" s="219">
        <f t="shared" si="35"/>
        <v>0</v>
      </c>
      <c r="P235" s="221" t="str">
        <f t="shared" si="33"/>
        <v/>
      </c>
    </row>
    <row r="236" spans="1:16" ht="24" hidden="1" outlineLevel="2" x14ac:dyDescent="0.2">
      <c r="A236" s="226" t="s">
        <v>168</v>
      </c>
      <c r="B236" s="222" t="s">
        <v>521</v>
      </c>
      <c r="C236" s="209">
        <v>93.6</v>
      </c>
      <c r="D236" s="210" t="s">
        <v>116</v>
      </c>
      <c r="E236" s="211"/>
      <c r="F236" s="212" t="s">
        <v>237</v>
      </c>
      <c r="G236" s="222" t="s">
        <v>6</v>
      </c>
      <c r="H236" s="214"/>
      <c r="I236" s="214"/>
      <c r="J236" s="217">
        <v>119371</v>
      </c>
      <c r="K236" s="217"/>
      <c r="L236" s="217"/>
      <c r="M236" s="217">
        <f t="shared" si="34"/>
        <v>0</v>
      </c>
      <c r="N236" s="218"/>
      <c r="O236" s="219">
        <f t="shared" si="35"/>
        <v>0</v>
      </c>
      <c r="P236" s="221" t="str">
        <f t="shared" si="33"/>
        <v/>
      </c>
    </row>
    <row r="237" spans="1:16" ht="24" hidden="1" outlineLevel="2" x14ac:dyDescent="0.2">
      <c r="A237" s="226" t="s">
        <v>168</v>
      </c>
      <c r="B237" s="222" t="s">
        <v>521</v>
      </c>
      <c r="C237" s="209">
        <v>93.602999999999994</v>
      </c>
      <c r="D237" s="210" t="s">
        <v>116</v>
      </c>
      <c r="E237" s="211"/>
      <c r="F237" s="212" t="s">
        <v>238</v>
      </c>
      <c r="G237" s="222" t="s">
        <v>6</v>
      </c>
      <c r="H237" s="214"/>
      <c r="I237" s="214"/>
      <c r="J237" s="217">
        <v>120485</v>
      </c>
      <c r="K237" s="217"/>
      <c r="L237" s="217"/>
      <c r="M237" s="217">
        <f t="shared" si="34"/>
        <v>0</v>
      </c>
      <c r="N237" s="234"/>
      <c r="O237" s="219">
        <f t="shared" si="35"/>
        <v>0</v>
      </c>
      <c r="P237" s="221" t="str">
        <f t="shared" si="33"/>
        <v/>
      </c>
    </row>
    <row r="238" spans="1:16" ht="24" hidden="1" outlineLevel="2" x14ac:dyDescent="0.2">
      <c r="A238" s="226" t="s">
        <v>168</v>
      </c>
      <c r="B238" s="222" t="s">
        <v>521</v>
      </c>
      <c r="C238" s="209">
        <v>93.63</v>
      </c>
      <c r="D238" s="210" t="s">
        <v>116</v>
      </c>
      <c r="E238" s="211"/>
      <c r="F238" s="212" t="s">
        <v>239</v>
      </c>
      <c r="G238" s="222" t="s">
        <v>6</v>
      </c>
      <c r="H238" s="214"/>
      <c r="I238" s="214"/>
      <c r="J238" s="217">
        <v>629745</v>
      </c>
      <c r="K238" s="217"/>
      <c r="L238" s="217"/>
      <c r="M238" s="217">
        <f t="shared" si="34"/>
        <v>0</v>
      </c>
      <c r="N238" s="234"/>
      <c r="O238" s="219">
        <f t="shared" si="35"/>
        <v>0</v>
      </c>
      <c r="P238" s="221" t="str">
        <f t="shared" si="33"/>
        <v/>
      </c>
    </row>
    <row r="239" spans="1:16" ht="24" hidden="1" outlineLevel="2" x14ac:dyDescent="0.2">
      <c r="A239" s="226" t="s">
        <v>168</v>
      </c>
      <c r="B239" s="222" t="s">
        <v>521</v>
      </c>
      <c r="C239" s="209">
        <v>93.63</v>
      </c>
      <c r="D239" s="210" t="s">
        <v>116</v>
      </c>
      <c r="E239" s="211" t="s">
        <v>418</v>
      </c>
      <c r="F239" s="212" t="s">
        <v>239</v>
      </c>
      <c r="G239" s="222" t="s">
        <v>6</v>
      </c>
      <c r="H239" s="214"/>
      <c r="I239" s="214"/>
      <c r="J239" s="217">
        <v>7735</v>
      </c>
      <c r="K239" s="217"/>
      <c r="L239" s="217"/>
      <c r="M239" s="217">
        <f t="shared" si="34"/>
        <v>0</v>
      </c>
      <c r="N239" s="234"/>
      <c r="O239" s="219">
        <f t="shared" si="35"/>
        <v>0</v>
      </c>
      <c r="P239" s="221" t="str">
        <f t="shared" si="33"/>
        <v/>
      </c>
    </row>
    <row r="240" spans="1:16" ht="24" hidden="1" outlineLevel="2" x14ac:dyDescent="0.2">
      <c r="A240" s="226" t="s">
        <v>168</v>
      </c>
      <c r="B240" s="222" t="s">
        <v>521</v>
      </c>
      <c r="C240" s="209">
        <v>93.638999999999996</v>
      </c>
      <c r="D240" s="210" t="s">
        <v>116</v>
      </c>
      <c r="E240" s="211"/>
      <c r="F240" s="212" t="s">
        <v>563</v>
      </c>
      <c r="G240" s="222" t="s">
        <v>6</v>
      </c>
      <c r="H240" s="214"/>
      <c r="I240" s="214"/>
      <c r="J240" s="217">
        <v>0</v>
      </c>
      <c r="K240" s="217"/>
      <c r="L240" s="217"/>
      <c r="M240" s="217">
        <f t="shared" si="34"/>
        <v>0</v>
      </c>
      <c r="N240" s="234"/>
      <c r="O240" s="219">
        <f t="shared" si="35"/>
        <v>0</v>
      </c>
      <c r="P240" s="221" t="str">
        <f t="shared" si="33"/>
        <v/>
      </c>
    </row>
    <row r="241" spans="1:16" ht="24" hidden="1" outlineLevel="2" x14ac:dyDescent="0.2">
      <c r="A241" s="226" t="s">
        <v>168</v>
      </c>
      <c r="B241" s="222" t="s">
        <v>521</v>
      </c>
      <c r="C241" s="209">
        <v>93.638999999999996</v>
      </c>
      <c r="D241" s="210" t="s">
        <v>116</v>
      </c>
      <c r="E241" s="211" t="s">
        <v>418</v>
      </c>
      <c r="F241" s="212" t="s">
        <v>563</v>
      </c>
      <c r="G241" s="222" t="s">
        <v>6</v>
      </c>
      <c r="H241" s="214"/>
      <c r="I241" s="214"/>
      <c r="J241" s="217">
        <v>593060</v>
      </c>
      <c r="K241" s="239"/>
      <c r="L241" s="217"/>
      <c r="M241" s="217">
        <f t="shared" si="34"/>
        <v>0</v>
      </c>
      <c r="N241" s="234"/>
      <c r="O241" s="219">
        <f t="shared" si="35"/>
        <v>0</v>
      </c>
      <c r="P241" s="221" t="str">
        <f t="shared" si="33"/>
        <v/>
      </c>
    </row>
    <row r="242" spans="1:16" ht="24" hidden="1" outlineLevel="2" x14ac:dyDescent="0.2">
      <c r="A242" s="226" t="s">
        <v>168</v>
      </c>
      <c r="B242" s="222" t="s">
        <v>521</v>
      </c>
      <c r="C242" s="209">
        <v>93.643000000000001</v>
      </c>
      <c r="D242" s="210" t="s">
        <v>116</v>
      </c>
      <c r="E242" s="211"/>
      <c r="F242" s="212" t="s">
        <v>240</v>
      </c>
      <c r="G242" s="222" t="s">
        <v>6</v>
      </c>
      <c r="H242" s="214"/>
      <c r="I242" s="214"/>
      <c r="J242" s="217">
        <v>84223</v>
      </c>
      <c r="K242" s="217"/>
      <c r="L242" s="217"/>
      <c r="M242" s="217">
        <f t="shared" si="34"/>
        <v>0</v>
      </c>
      <c r="N242" s="234"/>
      <c r="O242" s="219">
        <f t="shared" si="35"/>
        <v>0</v>
      </c>
      <c r="P242" s="221" t="str">
        <f t="shared" si="33"/>
        <v/>
      </c>
    </row>
    <row r="243" spans="1:16" ht="24" hidden="1" outlineLevel="2" x14ac:dyDescent="0.2">
      <c r="A243" s="226" t="s">
        <v>168</v>
      </c>
      <c r="B243" s="222" t="s">
        <v>521</v>
      </c>
      <c r="C243" s="209">
        <v>93.644999999999996</v>
      </c>
      <c r="D243" s="210" t="s">
        <v>116</v>
      </c>
      <c r="E243" s="211"/>
      <c r="F243" s="212" t="s">
        <v>241</v>
      </c>
      <c r="G243" s="222" t="s">
        <v>6</v>
      </c>
      <c r="H243" s="214"/>
      <c r="I243" s="214"/>
      <c r="J243" s="217">
        <v>647046</v>
      </c>
      <c r="K243" s="217"/>
      <c r="L243" s="217"/>
      <c r="M243" s="217">
        <f t="shared" si="34"/>
        <v>0</v>
      </c>
      <c r="N243" s="234"/>
      <c r="O243" s="219">
        <f t="shared" si="35"/>
        <v>0</v>
      </c>
      <c r="P243" s="221" t="str">
        <f t="shared" si="33"/>
        <v/>
      </c>
    </row>
    <row r="244" spans="1:16" ht="24" hidden="1" outlineLevel="2" x14ac:dyDescent="0.2">
      <c r="A244" s="226" t="s">
        <v>168</v>
      </c>
      <c r="B244" s="222" t="s">
        <v>521</v>
      </c>
      <c r="C244" s="209">
        <v>93.644999999999996</v>
      </c>
      <c r="D244" s="210" t="s">
        <v>116</v>
      </c>
      <c r="E244" s="211" t="s">
        <v>418</v>
      </c>
      <c r="F244" s="212" t="s">
        <v>241</v>
      </c>
      <c r="G244" s="222" t="s">
        <v>6</v>
      </c>
      <c r="H244" s="214"/>
      <c r="I244" s="214"/>
      <c r="J244" s="217">
        <v>0</v>
      </c>
      <c r="K244" s="217"/>
      <c r="L244" s="217"/>
      <c r="M244" s="217">
        <f t="shared" si="34"/>
        <v>0</v>
      </c>
      <c r="N244" s="234"/>
      <c r="O244" s="219">
        <f t="shared" si="35"/>
        <v>0</v>
      </c>
      <c r="P244" s="221" t="str">
        <f t="shared" si="33"/>
        <v/>
      </c>
    </row>
    <row r="245" spans="1:16" ht="24" hidden="1" outlineLevel="2" x14ac:dyDescent="0.2">
      <c r="A245" s="226" t="s">
        <v>168</v>
      </c>
      <c r="B245" s="222" t="s">
        <v>521</v>
      </c>
      <c r="C245" s="209">
        <v>93.658000000000001</v>
      </c>
      <c r="D245" s="210" t="s">
        <v>116</v>
      </c>
      <c r="E245" s="211"/>
      <c r="F245" s="212" t="s">
        <v>242</v>
      </c>
      <c r="G245" s="222" t="s">
        <v>6</v>
      </c>
      <c r="H245" s="214"/>
      <c r="I245" s="214"/>
      <c r="J245" s="217">
        <v>11614747</v>
      </c>
      <c r="K245" s="217"/>
      <c r="L245" s="217"/>
      <c r="M245" s="217">
        <f t="shared" si="34"/>
        <v>0</v>
      </c>
      <c r="N245" s="234"/>
      <c r="O245" s="219">
        <f t="shared" si="35"/>
        <v>0</v>
      </c>
      <c r="P245" s="221" t="str">
        <f t="shared" si="33"/>
        <v/>
      </c>
    </row>
    <row r="246" spans="1:16" ht="24" hidden="1" outlineLevel="2" x14ac:dyDescent="0.2">
      <c r="A246" s="226" t="s">
        <v>168</v>
      </c>
      <c r="B246" s="222" t="s">
        <v>521</v>
      </c>
      <c r="C246" s="209">
        <v>93.659000000000006</v>
      </c>
      <c r="D246" s="210" t="s">
        <v>116</v>
      </c>
      <c r="E246" s="211"/>
      <c r="F246" s="212" t="s">
        <v>243</v>
      </c>
      <c r="G246" s="222" t="s">
        <v>6</v>
      </c>
      <c r="H246" s="214"/>
      <c r="I246" s="214"/>
      <c r="J246" s="217">
        <v>13298255</v>
      </c>
      <c r="K246" s="217"/>
      <c r="L246" s="217"/>
      <c r="M246" s="217">
        <f t="shared" si="34"/>
        <v>0</v>
      </c>
      <c r="N246" s="234"/>
      <c r="O246" s="219">
        <f t="shared" si="35"/>
        <v>0</v>
      </c>
      <c r="P246" s="221" t="str">
        <f t="shared" si="33"/>
        <v/>
      </c>
    </row>
    <row r="247" spans="1:16" ht="36" hidden="1" outlineLevel="2" x14ac:dyDescent="0.2">
      <c r="A247" s="226" t="s">
        <v>168</v>
      </c>
      <c r="B247" s="222" t="s">
        <v>521</v>
      </c>
      <c r="C247" s="209">
        <v>93.665000000000006</v>
      </c>
      <c r="D247" s="210" t="s">
        <v>116</v>
      </c>
      <c r="E247" s="211" t="s">
        <v>418</v>
      </c>
      <c r="F247" s="212" t="s">
        <v>435</v>
      </c>
      <c r="G247" s="222" t="s">
        <v>6</v>
      </c>
      <c r="H247" s="214"/>
      <c r="I247" s="214"/>
      <c r="J247" s="217">
        <v>1734360</v>
      </c>
      <c r="K247" s="217"/>
      <c r="L247" s="217"/>
      <c r="M247" s="217">
        <f t="shared" si="34"/>
        <v>0</v>
      </c>
      <c r="N247" s="234"/>
      <c r="O247" s="219">
        <f t="shared" si="35"/>
        <v>0</v>
      </c>
      <c r="P247" s="221" t="str">
        <f t="shared" si="33"/>
        <v/>
      </c>
    </row>
    <row r="248" spans="1:16" ht="24" hidden="1" outlineLevel="2" x14ac:dyDescent="0.2">
      <c r="A248" s="226" t="s">
        <v>168</v>
      </c>
      <c r="B248" s="222" t="s">
        <v>521</v>
      </c>
      <c r="C248" s="209">
        <v>93.667000000000002</v>
      </c>
      <c r="D248" s="210" t="s">
        <v>116</v>
      </c>
      <c r="E248" s="211"/>
      <c r="F248" s="212" t="s">
        <v>244</v>
      </c>
      <c r="G248" s="222" t="s">
        <v>6</v>
      </c>
      <c r="H248" s="214"/>
      <c r="I248" s="214"/>
      <c r="J248" s="217">
        <v>8050168</v>
      </c>
      <c r="K248" s="217"/>
      <c r="L248" s="217"/>
      <c r="M248" s="217">
        <f t="shared" si="34"/>
        <v>0</v>
      </c>
      <c r="N248" s="234"/>
      <c r="O248" s="219">
        <f t="shared" si="35"/>
        <v>0</v>
      </c>
      <c r="P248" s="221" t="str">
        <f t="shared" si="33"/>
        <v/>
      </c>
    </row>
    <row r="249" spans="1:16" ht="24" hidden="1" outlineLevel="2" x14ac:dyDescent="0.2">
      <c r="A249" s="226" t="s">
        <v>168</v>
      </c>
      <c r="B249" s="222" t="s">
        <v>521</v>
      </c>
      <c r="C249" s="209">
        <v>93.668999999999997</v>
      </c>
      <c r="D249" s="210" t="s">
        <v>116</v>
      </c>
      <c r="E249" s="211"/>
      <c r="F249" s="212" t="s">
        <v>245</v>
      </c>
      <c r="G249" s="222" t="s">
        <v>6</v>
      </c>
      <c r="H249" s="214"/>
      <c r="I249" s="214"/>
      <c r="J249" s="217">
        <v>245762</v>
      </c>
      <c r="K249" s="217"/>
      <c r="L249" s="217"/>
      <c r="M249" s="217">
        <f t="shared" si="34"/>
        <v>0</v>
      </c>
      <c r="N249" s="218"/>
      <c r="O249" s="219">
        <f t="shared" si="35"/>
        <v>0</v>
      </c>
      <c r="P249" s="221" t="str">
        <f t="shared" si="33"/>
        <v/>
      </c>
    </row>
    <row r="250" spans="1:16" ht="24" hidden="1" outlineLevel="2" x14ac:dyDescent="0.2">
      <c r="A250" s="226" t="s">
        <v>168</v>
      </c>
      <c r="B250" s="222" t="s">
        <v>521</v>
      </c>
      <c r="C250" s="209">
        <v>93.668999999999997</v>
      </c>
      <c r="D250" s="210" t="s">
        <v>116</v>
      </c>
      <c r="E250" s="211" t="s">
        <v>418</v>
      </c>
      <c r="F250" s="212" t="s">
        <v>245</v>
      </c>
      <c r="G250" s="222" t="s">
        <v>6</v>
      </c>
      <c r="H250" s="214"/>
      <c r="I250" s="214"/>
      <c r="J250" s="217">
        <v>154621</v>
      </c>
      <c r="K250" s="217"/>
      <c r="L250" s="217"/>
      <c r="M250" s="217">
        <f t="shared" si="34"/>
        <v>0</v>
      </c>
      <c r="N250" s="218"/>
      <c r="O250" s="219">
        <f t="shared" si="35"/>
        <v>0</v>
      </c>
      <c r="P250" s="221" t="str">
        <f t="shared" si="33"/>
        <v/>
      </c>
    </row>
    <row r="251" spans="1:16" ht="24" hidden="1" outlineLevel="2" x14ac:dyDescent="0.2">
      <c r="A251" s="226" t="s">
        <v>168</v>
      </c>
      <c r="B251" s="222" t="s">
        <v>521</v>
      </c>
      <c r="C251" s="209">
        <v>93.674000000000007</v>
      </c>
      <c r="D251" s="210" t="s">
        <v>116</v>
      </c>
      <c r="E251" s="211"/>
      <c r="F251" s="212" t="s">
        <v>246</v>
      </c>
      <c r="G251" s="222" t="s">
        <v>6</v>
      </c>
      <c r="H251" s="214"/>
      <c r="I251" s="214"/>
      <c r="J251" s="217">
        <v>242776</v>
      </c>
      <c r="K251" s="217"/>
      <c r="L251" s="217"/>
      <c r="M251" s="217">
        <f t="shared" si="34"/>
        <v>0</v>
      </c>
      <c r="N251" s="218"/>
      <c r="O251" s="219">
        <f t="shared" si="35"/>
        <v>0</v>
      </c>
      <c r="P251" s="221" t="str">
        <f t="shared" si="33"/>
        <v/>
      </c>
    </row>
    <row r="252" spans="1:16" ht="24" hidden="1" outlineLevel="2" x14ac:dyDescent="0.2">
      <c r="A252" s="226" t="s">
        <v>168</v>
      </c>
      <c r="B252" s="222" t="s">
        <v>521</v>
      </c>
      <c r="C252" s="209">
        <v>93.674000000000007</v>
      </c>
      <c r="D252" s="210" t="s">
        <v>116</v>
      </c>
      <c r="E252" s="211" t="s">
        <v>418</v>
      </c>
      <c r="F252" s="212" t="s">
        <v>246</v>
      </c>
      <c r="G252" s="222" t="s">
        <v>6</v>
      </c>
      <c r="H252" s="214"/>
      <c r="I252" s="214"/>
      <c r="J252" s="217">
        <v>233065</v>
      </c>
      <c r="K252" s="217"/>
      <c r="L252" s="217"/>
      <c r="M252" s="217">
        <f t="shared" si="34"/>
        <v>0</v>
      </c>
      <c r="N252" s="234"/>
      <c r="O252" s="219">
        <f t="shared" si="35"/>
        <v>0</v>
      </c>
      <c r="P252" s="221" t="str">
        <f t="shared" si="33"/>
        <v/>
      </c>
    </row>
    <row r="253" spans="1:16" ht="24" hidden="1" outlineLevel="2" x14ac:dyDescent="0.2">
      <c r="A253" s="226" t="s">
        <v>168</v>
      </c>
      <c r="B253" s="222" t="s">
        <v>521</v>
      </c>
      <c r="C253" s="209">
        <v>93.747</v>
      </c>
      <c r="D253" s="210" t="s">
        <v>116</v>
      </c>
      <c r="E253" s="211"/>
      <c r="F253" s="212" t="s">
        <v>247</v>
      </c>
      <c r="G253" s="222" t="s">
        <v>6</v>
      </c>
      <c r="H253" s="214"/>
      <c r="I253" s="214"/>
      <c r="J253" s="217">
        <v>326279</v>
      </c>
      <c r="K253" s="217"/>
      <c r="L253" s="217"/>
      <c r="M253" s="217">
        <f t="shared" si="34"/>
        <v>0</v>
      </c>
      <c r="N253" s="234"/>
      <c r="O253" s="219">
        <f t="shared" si="35"/>
        <v>0</v>
      </c>
      <c r="P253" s="221" t="str">
        <f t="shared" si="33"/>
        <v/>
      </c>
    </row>
    <row r="254" spans="1:16" ht="24" hidden="1" outlineLevel="2" x14ac:dyDescent="0.2">
      <c r="A254" s="226" t="s">
        <v>168</v>
      </c>
      <c r="B254" s="222" t="s">
        <v>521</v>
      </c>
      <c r="C254" s="209">
        <v>93.747</v>
      </c>
      <c r="D254" s="210" t="s">
        <v>116</v>
      </c>
      <c r="E254" s="211" t="s">
        <v>418</v>
      </c>
      <c r="F254" s="212" t="s">
        <v>247</v>
      </c>
      <c r="G254" s="222" t="s">
        <v>6</v>
      </c>
      <c r="H254" s="214"/>
      <c r="I254" s="214"/>
      <c r="J254" s="217">
        <v>782274</v>
      </c>
      <c r="K254" s="217"/>
      <c r="L254" s="217"/>
      <c r="M254" s="217">
        <f t="shared" si="34"/>
        <v>0</v>
      </c>
      <c r="N254" s="234"/>
      <c r="O254" s="219">
        <f t="shared" si="35"/>
        <v>0</v>
      </c>
      <c r="P254" s="221" t="str">
        <f t="shared" si="33"/>
        <v/>
      </c>
    </row>
    <row r="255" spans="1:16" ht="24" hidden="1" outlineLevel="2" x14ac:dyDescent="0.2">
      <c r="A255" s="226" t="s">
        <v>168</v>
      </c>
      <c r="B255" s="222" t="s">
        <v>521</v>
      </c>
      <c r="C255" s="209">
        <v>93.766999999999996</v>
      </c>
      <c r="D255" s="210" t="s">
        <v>116</v>
      </c>
      <c r="E255" s="211"/>
      <c r="F255" s="212" t="s">
        <v>248</v>
      </c>
      <c r="G255" s="222" t="s">
        <v>6</v>
      </c>
      <c r="H255" s="214"/>
      <c r="I255" s="214"/>
      <c r="J255" s="217">
        <v>12311182</v>
      </c>
      <c r="K255" s="217"/>
      <c r="L255" s="217"/>
      <c r="M255" s="217">
        <f t="shared" si="34"/>
        <v>0</v>
      </c>
      <c r="N255" s="234"/>
      <c r="O255" s="219">
        <f t="shared" si="35"/>
        <v>0</v>
      </c>
      <c r="P255" s="221" t="str">
        <f t="shared" si="33"/>
        <v/>
      </c>
    </row>
    <row r="256" spans="1:16" ht="24" hidden="1" outlineLevel="2" x14ac:dyDescent="0.2">
      <c r="A256" s="226" t="s">
        <v>168</v>
      </c>
      <c r="B256" s="222" t="s">
        <v>521</v>
      </c>
      <c r="C256" s="209">
        <v>93.777000000000001</v>
      </c>
      <c r="D256" s="210" t="s">
        <v>116</v>
      </c>
      <c r="E256" s="211"/>
      <c r="F256" s="212" t="s">
        <v>249</v>
      </c>
      <c r="G256" s="222" t="s">
        <v>6</v>
      </c>
      <c r="H256" s="214"/>
      <c r="I256" s="214"/>
      <c r="J256" s="217">
        <v>1861516</v>
      </c>
      <c r="K256" s="217"/>
      <c r="L256" s="217"/>
      <c r="M256" s="217">
        <f t="shared" si="34"/>
        <v>0</v>
      </c>
      <c r="N256" s="234"/>
      <c r="O256" s="219">
        <f t="shared" si="35"/>
        <v>0</v>
      </c>
      <c r="P256" s="221" t="str">
        <f t="shared" si="33"/>
        <v/>
      </c>
    </row>
    <row r="257" spans="1:16" ht="24" hidden="1" outlineLevel="2" x14ac:dyDescent="0.2">
      <c r="A257" s="226" t="s">
        <v>168</v>
      </c>
      <c r="B257" s="222" t="s">
        <v>521</v>
      </c>
      <c r="C257" s="209">
        <v>93.778000000000006</v>
      </c>
      <c r="D257" s="210" t="s">
        <v>116</v>
      </c>
      <c r="E257" s="211"/>
      <c r="F257" s="212" t="s">
        <v>250</v>
      </c>
      <c r="G257" s="222" t="s">
        <v>6</v>
      </c>
      <c r="H257" s="214"/>
      <c r="I257" s="214"/>
      <c r="J257" s="217">
        <v>1433270987</v>
      </c>
      <c r="K257" s="217"/>
      <c r="L257" s="217"/>
      <c r="M257" s="217">
        <f t="shared" si="34"/>
        <v>0</v>
      </c>
      <c r="N257" s="234"/>
      <c r="O257" s="219">
        <f t="shared" si="35"/>
        <v>0</v>
      </c>
      <c r="P257" s="221" t="str">
        <f t="shared" si="33"/>
        <v/>
      </c>
    </row>
    <row r="258" spans="1:16" ht="24" hidden="1" outlineLevel="2" x14ac:dyDescent="0.2">
      <c r="A258" s="226" t="s">
        <v>168</v>
      </c>
      <c r="B258" s="222" t="s">
        <v>521</v>
      </c>
      <c r="C258" s="209">
        <v>93.778000000000006</v>
      </c>
      <c r="D258" s="210" t="s">
        <v>116</v>
      </c>
      <c r="E258" s="211"/>
      <c r="F258" s="212" t="s">
        <v>251</v>
      </c>
      <c r="G258" s="222" t="s">
        <v>6</v>
      </c>
      <c r="H258" s="214"/>
      <c r="I258" s="214"/>
      <c r="J258" s="217">
        <v>3515960</v>
      </c>
      <c r="K258" s="217"/>
      <c r="L258" s="217"/>
      <c r="M258" s="217">
        <f t="shared" si="34"/>
        <v>0</v>
      </c>
      <c r="N258" s="234"/>
      <c r="O258" s="219">
        <f t="shared" si="35"/>
        <v>0</v>
      </c>
      <c r="P258" s="221" t="str">
        <f t="shared" si="33"/>
        <v/>
      </c>
    </row>
    <row r="259" spans="1:16" ht="24" hidden="1" outlineLevel="2" x14ac:dyDescent="0.2">
      <c r="A259" s="226" t="s">
        <v>168</v>
      </c>
      <c r="B259" s="222" t="s">
        <v>521</v>
      </c>
      <c r="C259" s="209">
        <v>93.787999999999997</v>
      </c>
      <c r="D259" s="210" t="s">
        <v>116</v>
      </c>
      <c r="E259" s="211"/>
      <c r="F259" s="212" t="s">
        <v>252</v>
      </c>
      <c r="G259" s="222" t="s">
        <v>6</v>
      </c>
      <c r="H259" s="214"/>
      <c r="I259" s="214"/>
      <c r="J259" s="217">
        <v>4132713</v>
      </c>
      <c r="K259" s="217"/>
      <c r="L259" s="217"/>
      <c r="M259" s="217">
        <f t="shared" si="34"/>
        <v>0</v>
      </c>
      <c r="N259" s="234"/>
      <c r="O259" s="219">
        <f t="shared" si="35"/>
        <v>0</v>
      </c>
      <c r="P259" s="221" t="str">
        <f t="shared" si="33"/>
        <v/>
      </c>
    </row>
    <row r="260" spans="1:16" ht="24" hidden="1" outlineLevel="2" x14ac:dyDescent="0.2">
      <c r="A260" s="226" t="s">
        <v>168</v>
      </c>
      <c r="B260" s="222" t="s">
        <v>521</v>
      </c>
      <c r="C260" s="209">
        <v>93.790999999999997</v>
      </c>
      <c r="D260" s="210" t="s">
        <v>116</v>
      </c>
      <c r="E260" s="211"/>
      <c r="F260" s="212" t="s">
        <v>253</v>
      </c>
      <c r="G260" s="222" t="s">
        <v>6</v>
      </c>
      <c r="H260" s="214"/>
      <c r="I260" s="214"/>
      <c r="J260" s="217">
        <v>3295460</v>
      </c>
      <c r="K260" s="217"/>
      <c r="L260" s="217"/>
      <c r="M260" s="217">
        <f t="shared" si="34"/>
        <v>0</v>
      </c>
      <c r="N260" s="238"/>
      <c r="O260" s="219">
        <f t="shared" si="35"/>
        <v>0</v>
      </c>
      <c r="P260" s="221" t="str">
        <f t="shared" si="33"/>
        <v/>
      </c>
    </row>
    <row r="261" spans="1:16" ht="36" hidden="1" outlineLevel="2" x14ac:dyDescent="0.2">
      <c r="A261" s="226" t="s">
        <v>168</v>
      </c>
      <c r="B261" s="222" t="s">
        <v>521</v>
      </c>
      <c r="C261" s="209">
        <v>93.796000000000006</v>
      </c>
      <c r="D261" s="210" t="s">
        <v>116</v>
      </c>
      <c r="E261" s="211"/>
      <c r="F261" s="212" t="s">
        <v>254</v>
      </c>
      <c r="G261" s="222" t="s">
        <v>6</v>
      </c>
      <c r="H261" s="214"/>
      <c r="I261" s="214"/>
      <c r="J261" s="217">
        <v>1011811</v>
      </c>
      <c r="K261" s="217"/>
      <c r="L261" s="217"/>
      <c r="M261" s="217">
        <f t="shared" si="34"/>
        <v>0</v>
      </c>
      <c r="N261" s="234"/>
      <c r="O261" s="219">
        <f t="shared" si="35"/>
        <v>0</v>
      </c>
      <c r="P261" s="221" t="str">
        <f t="shared" si="33"/>
        <v/>
      </c>
    </row>
    <row r="262" spans="1:16" ht="24" hidden="1" outlineLevel="2" x14ac:dyDescent="0.2">
      <c r="A262" s="226" t="s">
        <v>168</v>
      </c>
      <c r="B262" s="222" t="s">
        <v>521</v>
      </c>
      <c r="C262" s="209">
        <v>93.8</v>
      </c>
      <c r="D262" s="210" t="s">
        <v>116</v>
      </c>
      <c r="E262" s="211"/>
      <c r="F262" s="212" t="s">
        <v>436</v>
      </c>
      <c r="G262" s="222" t="s">
        <v>6</v>
      </c>
      <c r="H262" s="214"/>
      <c r="I262" s="240"/>
      <c r="J262" s="217">
        <v>355797</v>
      </c>
      <c r="K262" s="217"/>
      <c r="L262" s="217"/>
      <c r="M262" s="217">
        <f t="shared" si="34"/>
        <v>0</v>
      </c>
      <c r="N262" s="234"/>
      <c r="O262" s="219">
        <f t="shared" si="35"/>
        <v>0</v>
      </c>
      <c r="P262" s="221" t="str">
        <f t="shared" si="33"/>
        <v/>
      </c>
    </row>
    <row r="263" spans="1:16" ht="24" hidden="1" outlineLevel="2" x14ac:dyDescent="0.2">
      <c r="A263" s="226" t="s">
        <v>168</v>
      </c>
      <c r="B263" s="222" t="s">
        <v>521</v>
      </c>
      <c r="C263" s="209">
        <v>93.87</v>
      </c>
      <c r="D263" s="210" t="s">
        <v>116</v>
      </c>
      <c r="E263" s="211"/>
      <c r="F263" s="212" t="s">
        <v>255</v>
      </c>
      <c r="G263" s="222" t="s">
        <v>6</v>
      </c>
      <c r="H263" s="214"/>
      <c r="I263" s="240"/>
      <c r="J263" s="217">
        <v>1550140</v>
      </c>
      <c r="K263" s="217"/>
      <c r="L263" s="217"/>
      <c r="M263" s="217">
        <f t="shared" si="34"/>
        <v>0</v>
      </c>
      <c r="N263" s="234"/>
      <c r="O263" s="219">
        <f t="shared" si="35"/>
        <v>0</v>
      </c>
      <c r="P263" s="221" t="str">
        <f t="shared" si="33"/>
        <v/>
      </c>
    </row>
    <row r="264" spans="1:16" ht="24" hidden="1" outlineLevel="2" x14ac:dyDescent="0.2">
      <c r="A264" s="226" t="s">
        <v>168</v>
      </c>
      <c r="B264" s="222" t="s">
        <v>521</v>
      </c>
      <c r="C264" s="209">
        <v>93.87</v>
      </c>
      <c r="D264" s="210" t="s">
        <v>116</v>
      </c>
      <c r="E264" s="211" t="s">
        <v>418</v>
      </c>
      <c r="F264" s="212" t="s">
        <v>255</v>
      </c>
      <c r="G264" s="222" t="s">
        <v>6</v>
      </c>
      <c r="H264" s="214"/>
      <c r="I264" s="214"/>
      <c r="J264" s="217">
        <v>128222</v>
      </c>
      <c r="K264" s="217"/>
      <c r="L264" s="217"/>
      <c r="M264" s="217">
        <f t="shared" si="34"/>
        <v>0</v>
      </c>
      <c r="N264" s="234"/>
      <c r="O264" s="219">
        <f t="shared" si="35"/>
        <v>0</v>
      </c>
      <c r="P264" s="221" t="str">
        <f t="shared" si="33"/>
        <v/>
      </c>
    </row>
    <row r="265" spans="1:16" ht="24" hidden="1" outlineLevel="2" x14ac:dyDescent="0.2">
      <c r="A265" s="226" t="s">
        <v>168</v>
      </c>
      <c r="B265" s="222" t="s">
        <v>521</v>
      </c>
      <c r="C265" s="209">
        <v>93.888999999999996</v>
      </c>
      <c r="D265" s="210" t="s">
        <v>116</v>
      </c>
      <c r="E265" s="211"/>
      <c r="F265" s="212" t="s">
        <v>256</v>
      </c>
      <c r="G265" s="222" t="s">
        <v>6</v>
      </c>
      <c r="H265" s="214"/>
      <c r="I265" s="214"/>
      <c r="J265" s="217">
        <v>1086242</v>
      </c>
      <c r="K265" s="217"/>
      <c r="L265" s="217"/>
      <c r="M265" s="217">
        <f t="shared" si="34"/>
        <v>0</v>
      </c>
      <c r="N265" s="234"/>
      <c r="O265" s="219">
        <f t="shared" si="35"/>
        <v>0</v>
      </c>
      <c r="P265" s="221" t="str">
        <f t="shared" si="33"/>
        <v/>
      </c>
    </row>
    <row r="266" spans="1:16" ht="24" hidden="1" outlineLevel="2" x14ac:dyDescent="0.2">
      <c r="A266" s="226" t="s">
        <v>168</v>
      </c>
      <c r="B266" s="222" t="s">
        <v>521</v>
      </c>
      <c r="C266" s="209">
        <v>93.888999999999996</v>
      </c>
      <c r="D266" s="210" t="s">
        <v>116</v>
      </c>
      <c r="E266" s="211" t="s">
        <v>418</v>
      </c>
      <c r="F266" s="241" t="s">
        <v>256</v>
      </c>
      <c r="G266" s="222" t="s">
        <v>6</v>
      </c>
      <c r="H266" s="214"/>
      <c r="I266" s="214"/>
      <c r="J266" s="217">
        <v>20001</v>
      </c>
      <c r="K266" s="217"/>
      <c r="L266" s="217"/>
      <c r="M266" s="217">
        <f t="shared" si="34"/>
        <v>0</v>
      </c>
      <c r="N266" s="218"/>
      <c r="O266" s="219">
        <f t="shared" si="35"/>
        <v>0</v>
      </c>
      <c r="P266" s="221" t="str">
        <f t="shared" si="33"/>
        <v/>
      </c>
    </row>
    <row r="267" spans="1:16" ht="36" hidden="1" outlineLevel="2" x14ac:dyDescent="0.2">
      <c r="A267" s="226" t="s">
        <v>168</v>
      </c>
      <c r="B267" s="222" t="s">
        <v>521</v>
      </c>
      <c r="C267" s="209">
        <v>93.897999999999996</v>
      </c>
      <c r="D267" s="210" t="s">
        <v>116</v>
      </c>
      <c r="E267" s="211"/>
      <c r="F267" s="212" t="s">
        <v>257</v>
      </c>
      <c r="G267" s="222" t="s">
        <v>6</v>
      </c>
      <c r="H267" s="214"/>
      <c r="I267" s="214"/>
      <c r="J267" s="217">
        <v>1823224</v>
      </c>
      <c r="K267" s="217"/>
      <c r="L267" s="217"/>
      <c r="M267" s="217">
        <f t="shared" si="34"/>
        <v>0</v>
      </c>
      <c r="N267" s="242"/>
      <c r="O267" s="219">
        <f t="shared" si="35"/>
        <v>0</v>
      </c>
      <c r="P267" s="221" t="str">
        <f t="shared" si="33"/>
        <v/>
      </c>
    </row>
    <row r="268" spans="1:16" ht="24" hidden="1" outlineLevel="2" x14ac:dyDescent="0.2">
      <c r="A268" s="226" t="s">
        <v>168</v>
      </c>
      <c r="B268" s="222" t="s">
        <v>521</v>
      </c>
      <c r="C268" s="209">
        <v>93.912999999999997</v>
      </c>
      <c r="D268" s="210" t="s">
        <v>116</v>
      </c>
      <c r="E268" s="211"/>
      <c r="F268" s="212" t="s">
        <v>258</v>
      </c>
      <c r="G268" s="222" t="s">
        <v>6</v>
      </c>
      <c r="H268" s="214"/>
      <c r="I268" s="214"/>
      <c r="J268" s="217">
        <v>253537</v>
      </c>
      <c r="K268" s="217"/>
      <c r="L268" s="217"/>
      <c r="M268" s="217">
        <f t="shared" si="34"/>
        <v>0</v>
      </c>
      <c r="N268" s="218"/>
      <c r="O268" s="219">
        <f t="shared" si="35"/>
        <v>0</v>
      </c>
      <c r="P268" s="221" t="str">
        <f t="shared" si="33"/>
        <v/>
      </c>
    </row>
    <row r="269" spans="1:16" ht="24" hidden="1" outlineLevel="2" x14ac:dyDescent="0.2">
      <c r="A269" s="226" t="s">
        <v>168</v>
      </c>
      <c r="B269" s="222" t="s">
        <v>521</v>
      </c>
      <c r="C269" s="209">
        <v>93.917000000000002</v>
      </c>
      <c r="D269" s="210" t="s">
        <v>116</v>
      </c>
      <c r="E269" s="211"/>
      <c r="F269" s="212" t="s">
        <v>259</v>
      </c>
      <c r="G269" s="222" t="s">
        <v>6</v>
      </c>
      <c r="H269" s="214"/>
      <c r="I269" s="214"/>
      <c r="J269" s="217">
        <v>1597874</v>
      </c>
      <c r="K269" s="217"/>
      <c r="L269" s="217"/>
      <c r="M269" s="217">
        <f t="shared" si="34"/>
        <v>0</v>
      </c>
      <c r="N269" s="243"/>
      <c r="O269" s="219">
        <f t="shared" si="35"/>
        <v>0</v>
      </c>
      <c r="P269" s="221" t="str">
        <f t="shared" si="33"/>
        <v/>
      </c>
    </row>
    <row r="270" spans="1:16" ht="24" hidden="1" outlineLevel="2" x14ac:dyDescent="0.2">
      <c r="A270" s="226" t="s">
        <v>168</v>
      </c>
      <c r="B270" s="222" t="s">
        <v>521</v>
      </c>
      <c r="C270" s="209">
        <v>93.94</v>
      </c>
      <c r="D270" s="210" t="s">
        <v>116</v>
      </c>
      <c r="E270" s="211"/>
      <c r="F270" s="212" t="s">
        <v>260</v>
      </c>
      <c r="G270" s="222" t="s">
        <v>6</v>
      </c>
      <c r="H270" s="214"/>
      <c r="I270" s="214"/>
      <c r="J270" s="217">
        <v>1198552</v>
      </c>
      <c r="K270" s="217"/>
      <c r="L270" s="217"/>
      <c r="M270" s="217">
        <f t="shared" si="34"/>
        <v>0</v>
      </c>
      <c r="N270" s="218"/>
      <c r="O270" s="219">
        <f t="shared" si="35"/>
        <v>0</v>
      </c>
      <c r="P270" s="221" t="str">
        <f t="shared" ref="P270:P333" si="36">IF(O270&lt;&gt;0,"SUBRECIPIENT EXPENSES CANNOT EXCEED COLUMN 11","")</f>
        <v/>
      </c>
    </row>
    <row r="271" spans="1:16" ht="36" hidden="1" outlineLevel="2" x14ac:dyDescent="0.2">
      <c r="A271" s="226" t="s">
        <v>168</v>
      </c>
      <c r="B271" s="222" t="s">
        <v>521</v>
      </c>
      <c r="C271" s="209">
        <v>93.945999999999998</v>
      </c>
      <c r="D271" s="210" t="s">
        <v>116</v>
      </c>
      <c r="E271" s="211"/>
      <c r="F271" s="212" t="s">
        <v>261</v>
      </c>
      <c r="G271" s="222" t="s">
        <v>6</v>
      </c>
      <c r="H271" s="214"/>
      <c r="I271" s="214"/>
      <c r="J271" s="217">
        <v>167526</v>
      </c>
      <c r="K271" s="217"/>
      <c r="L271" s="217"/>
      <c r="M271" s="217">
        <f t="shared" si="34"/>
        <v>0</v>
      </c>
      <c r="N271" s="234"/>
      <c r="O271" s="219">
        <f t="shared" si="35"/>
        <v>0</v>
      </c>
      <c r="P271" s="221" t="str">
        <f t="shared" si="36"/>
        <v/>
      </c>
    </row>
    <row r="272" spans="1:16" ht="24" hidden="1" outlineLevel="2" x14ac:dyDescent="0.2">
      <c r="A272" s="226" t="s">
        <v>168</v>
      </c>
      <c r="B272" s="222" t="s">
        <v>521</v>
      </c>
      <c r="C272" s="209">
        <v>93.957999999999998</v>
      </c>
      <c r="D272" s="210" t="s">
        <v>116</v>
      </c>
      <c r="E272" s="211"/>
      <c r="F272" s="212" t="s">
        <v>262</v>
      </c>
      <c r="G272" s="222" t="s">
        <v>6</v>
      </c>
      <c r="H272" s="214"/>
      <c r="I272" s="214"/>
      <c r="J272" s="217">
        <v>1444511</v>
      </c>
      <c r="K272" s="217"/>
      <c r="L272" s="217"/>
      <c r="M272" s="217">
        <f t="shared" si="34"/>
        <v>0</v>
      </c>
      <c r="N272" s="234"/>
      <c r="O272" s="219">
        <f t="shared" si="35"/>
        <v>0</v>
      </c>
      <c r="P272" s="221" t="str">
        <f t="shared" si="36"/>
        <v/>
      </c>
    </row>
    <row r="273" spans="1:16" ht="24" hidden="1" outlineLevel="2" x14ac:dyDescent="0.2">
      <c r="A273" s="226" t="s">
        <v>168</v>
      </c>
      <c r="B273" s="222" t="s">
        <v>521</v>
      </c>
      <c r="C273" s="209">
        <v>93.957999999999998</v>
      </c>
      <c r="D273" s="210" t="s">
        <v>116</v>
      </c>
      <c r="E273" s="211" t="s">
        <v>418</v>
      </c>
      <c r="F273" s="212" t="s">
        <v>262</v>
      </c>
      <c r="G273" s="222" t="s">
        <v>6</v>
      </c>
      <c r="H273" s="214"/>
      <c r="I273" s="214"/>
      <c r="J273" s="217">
        <v>1057352</v>
      </c>
      <c r="K273" s="217"/>
      <c r="L273" s="217"/>
      <c r="M273" s="217">
        <f>K273-L273</f>
        <v>0</v>
      </c>
      <c r="N273" s="234"/>
      <c r="O273" s="219">
        <f>IF(N273-L273&gt;0,N273-L273,0)</f>
        <v>0</v>
      </c>
      <c r="P273" s="221" t="str">
        <f t="shared" si="36"/>
        <v/>
      </c>
    </row>
    <row r="274" spans="1:16" ht="24" hidden="1" outlineLevel="2" x14ac:dyDescent="0.2">
      <c r="A274" s="226" t="s">
        <v>168</v>
      </c>
      <c r="B274" s="222" t="s">
        <v>521</v>
      </c>
      <c r="C274" s="209">
        <v>93.959000000000003</v>
      </c>
      <c r="D274" s="210" t="s">
        <v>116</v>
      </c>
      <c r="E274" s="211"/>
      <c r="F274" s="212" t="s">
        <v>263</v>
      </c>
      <c r="G274" s="222" t="s">
        <v>6</v>
      </c>
      <c r="H274" s="214"/>
      <c r="I274" s="214"/>
      <c r="J274" s="217">
        <v>6783830</v>
      </c>
      <c r="K274" s="217"/>
      <c r="L274" s="217"/>
      <c r="M274" s="217">
        <f>K274-L274</f>
        <v>0</v>
      </c>
      <c r="N274" s="234"/>
      <c r="O274" s="219">
        <f>IF(N274-L274&gt;0,N274-L274,0)</f>
        <v>0</v>
      </c>
      <c r="P274" s="221" t="str">
        <f t="shared" si="36"/>
        <v/>
      </c>
    </row>
    <row r="275" spans="1:16" ht="24" hidden="1" outlineLevel="2" x14ac:dyDescent="0.2">
      <c r="A275" s="226" t="s">
        <v>168</v>
      </c>
      <c r="B275" s="222" t="s">
        <v>521</v>
      </c>
      <c r="C275" s="209">
        <v>93.959000000000003</v>
      </c>
      <c r="D275" s="210" t="s">
        <v>116</v>
      </c>
      <c r="E275" s="211" t="s">
        <v>418</v>
      </c>
      <c r="F275" s="212" t="s">
        <v>263</v>
      </c>
      <c r="G275" s="222" t="s">
        <v>6</v>
      </c>
      <c r="H275" s="214"/>
      <c r="I275" s="214"/>
      <c r="J275" s="217">
        <v>4660767</v>
      </c>
      <c r="K275" s="217"/>
      <c r="L275" s="217"/>
      <c r="M275" s="217">
        <f>K275-L275</f>
        <v>0</v>
      </c>
      <c r="N275" s="234"/>
      <c r="O275" s="219">
        <f>IF(N275-L275&gt;0,N275-L275,0)</f>
        <v>0</v>
      </c>
      <c r="P275" s="221" t="str">
        <f t="shared" si="36"/>
        <v/>
      </c>
    </row>
    <row r="276" spans="1:16" ht="24" hidden="1" outlineLevel="2" x14ac:dyDescent="0.2">
      <c r="A276" s="226" t="s">
        <v>168</v>
      </c>
      <c r="B276" s="222" t="s">
        <v>521</v>
      </c>
      <c r="C276" s="209">
        <v>93.977000000000004</v>
      </c>
      <c r="D276" s="210" t="s">
        <v>116</v>
      </c>
      <c r="E276" s="211"/>
      <c r="F276" s="212" t="s">
        <v>264</v>
      </c>
      <c r="G276" s="222" t="s">
        <v>6</v>
      </c>
      <c r="H276" s="214"/>
      <c r="I276" s="214"/>
      <c r="J276" s="217">
        <v>334556</v>
      </c>
      <c r="K276" s="217"/>
      <c r="L276" s="217"/>
      <c r="M276" s="217">
        <f t="shared" ref="M276:M298" si="37">K276-L276</f>
        <v>0</v>
      </c>
      <c r="N276" s="234"/>
      <c r="O276" s="219">
        <f t="shared" ref="O276:O298" si="38">IF(N276-L276&gt;0,N276-L276,0)</f>
        <v>0</v>
      </c>
      <c r="P276" s="221" t="str">
        <f t="shared" si="36"/>
        <v/>
      </c>
    </row>
    <row r="277" spans="1:16" ht="24" hidden="1" outlineLevel="2" x14ac:dyDescent="0.2">
      <c r="A277" s="226" t="s">
        <v>168</v>
      </c>
      <c r="B277" s="222" t="s">
        <v>521</v>
      </c>
      <c r="C277" s="209">
        <v>93.977000000000004</v>
      </c>
      <c r="D277" s="210" t="s">
        <v>116</v>
      </c>
      <c r="E277" s="211" t="s">
        <v>418</v>
      </c>
      <c r="F277" s="212" t="s">
        <v>264</v>
      </c>
      <c r="G277" s="222" t="s">
        <v>6</v>
      </c>
      <c r="H277" s="214"/>
      <c r="I277" s="214"/>
      <c r="J277" s="217">
        <v>1062443</v>
      </c>
      <c r="K277" s="217"/>
      <c r="L277" s="217"/>
      <c r="M277" s="217">
        <f t="shared" si="37"/>
        <v>0</v>
      </c>
      <c r="N277" s="234"/>
      <c r="O277" s="219">
        <f t="shared" si="38"/>
        <v>0</v>
      </c>
      <c r="P277" s="221" t="str">
        <f t="shared" si="36"/>
        <v/>
      </c>
    </row>
    <row r="278" spans="1:16" ht="24" hidden="1" outlineLevel="2" x14ac:dyDescent="0.2">
      <c r="A278" s="226" t="s">
        <v>168</v>
      </c>
      <c r="B278" s="222" t="s">
        <v>521</v>
      </c>
      <c r="C278" s="209">
        <v>93.981999999999999</v>
      </c>
      <c r="D278" s="210" t="s">
        <v>116</v>
      </c>
      <c r="E278" s="211"/>
      <c r="F278" s="212" t="s">
        <v>437</v>
      </c>
      <c r="G278" s="222" t="s">
        <v>6</v>
      </c>
      <c r="H278" s="214"/>
      <c r="I278" s="214"/>
      <c r="J278" s="217">
        <v>0</v>
      </c>
      <c r="K278" s="217"/>
      <c r="L278" s="217"/>
      <c r="M278" s="217">
        <f t="shared" si="37"/>
        <v>0</v>
      </c>
      <c r="N278" s="234"/>
      <c r="O278" s="219">
        <f t="shared" si="38"/>
        <v>0</v>
      </c>
      <c r="P278" s="221" t="str">
        <f t="shared" si="36"/>
        <v/>
      </c>
    </row>
    <row r="279" spans="1:16" ht="24" hidden="1" outlineLevel="2" x14ac:dyDescent="0.2">
      <c r="A279" s="226" t="s">
        <v>168</v>
      </c>
      <c r="B279" s="222" t="s">
        <v>521</v>
      </c>
      <c r="C279" s="209">
        <v>93.981999999999999</v>
      </c>
      <c r="D279" s="210" t="s">
        <v>116</v>
      </c>
      <c r="E279" s="211" t="s">
        <v>418</v>
      </c>
      <c r="F279" s="212" t="s">
        <v>437</v>
      </c>
      <c r="G279" s="222" t="s">
        <v>6</v>
      </c>
      <c r="H279" s="214"/>
      <c r="I279" s="214"/>
      <c r="J279" s="217">
        <v>0</v>
      </c>
      <c r="K279" s="217"/>
      <c r="L279" s="217"/>
      <c r="M279" s="217">
        <f t="shared" si="37"/>
        <v>0</v>
      </c>
      <c r="N279" s="234"/>
      <c r="O279" s="219">
        <f t="shared" si="38"/>
        <v>0</v>
      </c>
      <c r="P279" s="221" t="str">
        <f t="shared" si="36"/>
        <v/>
      </c>
    </row>
    <row r="280" spans="1:16" ht="24" hidden="1" outlineLevel="2" x14ac:dyDescent="0.2">
      <c r="A280" s="226" t="s">
        <v>168</v>
      </c>
      <c r="B280" s="222" t="s">
        <v>521</v>
      </c>
      <c r="C280" s="209">
        <v>93.991</v>
      </c>
      <c r="D280" s="210" t="s">
        <v>116</v>
      </c>
      <c r="E280" s="211"/>
      <c r="F280" s="212" t="s">
        <v>265</v>
      </c>
      <c r="G280" s="222" t="s">
        <v>6</v>
      </c>
      <c r="H280" s="214"/>
      <c r="I280" s="214"/>
      <c r="J280" s="217">
        <v>476573</v>
      </c>
      <c r="K280" s="217"/>
      <c r="L280" s="217"/>
      <c r="M280" s="217">
        <f t="shared" si="37"/>
        <v>0</v>
      </c>
      <c r="N280" s="234"/>
      <c r="O280" s="219">
        <f t="shared" si="38"/>
        <v>0</v>
      </c>
      <c r="P280" s="221" t="str">
        <f t="shared" si="36"/>
        <v/>
      </c>
    </row>
    <row r="281" spans="1:16" ht="24" hidden="1" outlineLevel="2" x14ac:dyDescent="0.2">
      <c r="A281" s="226" t="s">
        <v>168</v>
      </c>
      <c r="B281" s="222" t="s">
        <v>521</v>
      </c>
      <c r="C281" s="209">
        <v>93.994</v>
      </c>
      <c r="D281" s="210" t="s">
        <v>116</v>
      </c>
      <c r="E281" s="211"/>
      <c r="F281" s="212" t="s">
        <v>266</v>
      </c>
      <c r="G281" s="222" t="s">
        <v>6</v>
      </c>
      <c r="H281" s="214"/>
      <c r="I281" s="214"/>
      <c r="J281" s="217">
        <v>1980680</v>
      </c>
      <c r="K281" s="217"/>
      <c r="L281" s="217"/>
      <c r="M281" s="217">
        <f t="shared" si="37"/>
        <v>0</v>
      </c>
      <c r="N281" s="234"/>
      <c r="O281" s="219">
        <f t="shared" si="38"/>
        <v>0</v>
      </c>
      <c r="P281" s="221" t="str">
        <f t="shared" si="36"/>
        <v/>
      </c>
    </row>
    <row r="282" spans="1:16" ht="36" hidden="1" outlineLevel="2" x14ac:dyDescent="0.2">
      <c r="A282" s="226" t="s">
        <v>168</v>
      </c>
      <c r="B282" s="222" t="s">
        <v>521</v>
      </c>
      <c r="C282" s="209">
        <v>94.003</v>
      </c>
      <c r="D282" s="210" t="s">
        <v>267</v>
      </c>
      <c r="E282" s="211"/>
      <c r="F282" s="212" t="s">
        <v>268</v>
      </c>
      <c r="G282" s="222" t="s">
        <v>6</v>
      </c>
      <c r="H282" s="214"/>
      <c r="I282" s="214"/>
      <c r="J282" s="217">
        <v>255925</v>
      </c>
      <c r="K282" s="217"/>
      <c r="L282" s="217"/>
      <c r="M282" s="217">
        <f t="shared" si="37"/>
        <v>0</v>
      </c>
      <c r="N282" s="234"/>
      <c r="O282" s="219">
        <f t="shared" si="38"/>
        <v>0</v>
      </c>
      <c r="P282" s="221" t="str">
        <f t="shared" si="36"/>
        <v/>
      </c>
    </row>
    <row r="283" spans="1:16" ht="36" hidden="1" outlineLevel="2" x14ac:dyDescent="0.2">
      <c r="A283" s="226" t="s">
        <v>168</v>
      </c>
      <c r="B283" s="222" t="s">
        <v>521</v>
      </c>
      <c r="C283" s="209">
        <v>94.006</v>
      </c>
      <c r="D283" s="210" t="s">
        <v>267</v>
      </c>
      <c r="E283" s="211"/>
      <c r="F283" s="212" t="s">
        <v>269</v>
      </c>
      <c r="G283" s="222" t="s">
        <v>6</v>
      </c>
      <c r="H283" s="214"/>
      <c r="I283" s="214"/>
      <c r="J283" s="217">
        <v>2286381</v>
      </c>
      <c r="K283" s="217"/>
      <c r="L283" s="217"/>
      <c r="M283" s="217">
        <f t="shared" si="37"/>
        <v>0</v>
      </c>
      <c r="N283" s="234"/>
      <c r="O283" s="219">
        <f t="shared" si="38"/>
        <v>0</v>
      </c>
      <c r="P283" s="221" t="str">
        <f t="shared" si="36"/>
        <v/>
      </c>
    </row>
    <row r="284" spans="1:16" ht="36" hidden="1" outlineLevel="2" x14ac:dyDescent="0.2">
      <c r="A284" s="226" t="s">
        <v>168</v>
      </c>
      <c r="B284" s="222" t="s">
        <v>521</v>
      </c>
      <c r="C284" s="209">
        <v>94.009</v>
      </c>
      <c r="D284" s="210" t="s">
        <v>267</v>
      </c>
      <c r="E284" s="211"/>
      <c r="F284" s="212" t="s">
        <v>269</v>
      </c>
      <c r="G284" s="222" t="s">
        <v>6</v>
      </c>
      <c r="H284" s="214"/>
      <c r="I284" s="214"/>
      <c r="J284" s="217">
        <v>328610</v>
      </c>
      <c r="K284" s="217"/>
      <c r="L284" s="217"/>
      <c r="M284" s="217">
        <f t="shared" si="37"/>
        <v>0</v>
      </c>
      <c r="N284" s="234"/>
      <c r="O284" s="219">
        <f t="shared" si="38"/>
        <v>0</v>
      </c>
      <c r="P284" s="221" t="str">
        <f t="shared" si="36"/>
        <v/>
      </c>
    </row>
    <row r="285" spans="1:16" ht="36" hidden="1" outlineLevel="2" x14ac:dyDescent="0.2">
      <c r="A285" s="226" t="s">
        <v>168</v>
      </c>
      <c r="B285" s="222" t="s">
        <v>521</v>
      </c>
      <c r="C285" s="209">
        <v>94.013000000000005</v>
      </c>
      <c r="D285" s="210" t="s">
        <v>267</v>
      </c>
      <c r="E285" s="211"/>
      <c r="F285" s="212" t="s">
        <v>270</v>
      </c>
      <c r="G285" s="222" t="s">
        <v>6</v>
      </c>
      <c r="H285" s="214"/>
      <c r="I285" s="214"/>
      <c r="J285" s="217">
        <v>65679</v>
      </c>
      <c r="K285" s="217"/>
      <c r="L285" s="217"/>
      <c r="M285" s="217">
        <f t="shared" ref="M285" si="39">K285-L285</f>
        <v>0</v>
      </c>
      <c r="N285" s="234"/>
      <c r="O285" s="219">
        <f t="shared" ref="O285" si="40">IF(N285-L285&gt;0,N285-L285,0)</f>
        <v>0</v>
      </c>
      <c r="P285" s="221" t="str">
        <f t="shared" si="36"/>
        <v/>
      </c>
    </row>
    <row r="286" spans="1:16" ht="24" hidden="1" outlineLevel="2" x14ac:dyDescent="0.2">
      <c r="A286" s="226" t="s">
        <v>168</v>
      </c>
      <c r="B286" s="222" t="s">
        <v>521</v>
      </c>
      <c r="C286" s="209">
        <v>96.001000000000005</v>
      </c>
      <c r="D286" s="210" t="s">
        <v>271</v>
      </c>
      <c r="E286" s="211"/>
      <c r="F286" s="212" t="s">
        <v>272</v>
      </c>
      <c r="G286" s="222" t="s">
        <v>6</v>
      </c>
      <c r="H286" s="214"/>
      <c r="I286" s="214"/>
      <c r="J286" s="217">
        <v>7420229</v>
      </c>
      <c r="K286" s="217"/>
      <c r="L286" s="217"/>
      <c r="M286" s="217">
        <f t="shared" si="37"/>
        <v>0</v>
      </c>
      <c r="N286" s="234"/>
      <c r="O286" s="219">
        <f t="shared" si="38"/>
        <v>0</v>
      </c>
      <c r="P286" s="221" t="str">
        <f t="shared" si="36"/>
        <v/>
      </c>
    </row>
    <row r="287" spans="1:16" ht="24" hidden="1" outlineLevel="2" x14ac:dyDescent="0.2">
      <c r="A287" s="226" t="s">
        <v>168</v>
      </c>
      <c r="B287" s="222" t="s">
        <v>521</v>
      </c>
      <c r="C287" s="209">
        <v>96.001000000000005</v>
      </c>
      <c r="D287" s="210" t="s">
        <v>271</v>
      </c>
      <c r="E287" s="211"/>
      <c r="F287" s="212" t="s">
        <v>272</v>
      </c>
      <c r="G287" s="222" t="s">
        <v>8</v>
      </c>
      <c r="H287" s="214"/>
      <c r="I287" s="214"/>
      <c r="J287" s="217">
        <v>0</v>
      </c>
      <c r="K287" s="217"/>
      <c r="L287" s="217"/>
      <c r="M287" s="217">
        <f t="shared" ref="M287" si="41">K287-L287</f>
        <v>0</v>
      </c>
      <c r="N287" s="234"/>
      <c r="O287" s="219">
        <f t="shared" ref="O287" si="42">IF(N287-L287&gt;0,N287-L287,0)</f>
        <v>0</v>
      </c>
      <c r="P287" s="221" t="str">
        <f t="shared" si="36"/>
        <v/>
      </c>
    </row>
    <row r="288" spans="1:16" ht="36" hidden="1" outlineLevel="2" x14ac:dyDescent="0.2">
      <c r="A288" s="226" t="s">
        <v>168</v>
      </c>
      <c r="B288" s="222" t="s">
        <v>521</v>
      </c>
      <c r="C288" s="209">
        <v>93.998999999999995</v>
      </c>
      <c r="D288" s="210" t="s">
        <v>116</v>
      </c>
      <c r="E288" s="211"/>
      <c r="F288" s="212" t="s">
        <v>564</v>
      </c>
      <c r="G288" s="222" t="s">
        <v>7</v>
      </c>
      <c r="H288" s="214" t="s">
        <v>565</v>
      </c>
      <c r="I288" s="214" t="s">
        <v>566</v>
      </c>
      <c r="J288" s="217">
        <v>15287</v>
      </c>
      <c r="K288" s="217"/>
      <c r="L288" s="217"/>
      <c r="M288" s="217">
        <f t="shared" si="37"/>
        <v>0</v>
      </c>
      <c r="N288" s="234"/>
      <c r="O288" s="219">
        <f t="shared" si="38"/>
        <v>0</v>
      </c>
      <c r="P288" s="221" t="str">
        <f t="shared" si="36"/>
        <v/>
      </c>
    </row>
    <row r="289" spans="1:16" ht="36" hidden="1" outlineLevel="2" x14ac:dyDescent="0.2">
      <c r="A289" s="226" t="s">
        <v>168</v>
      </c>
      <c r="B289" s="222" t="s">
        <v>521</v>
      </c>
      <c r="C289" s="209">
        <v>93.998999999999995</v>
      </c>
      <c r="D289" s="210" t="s">
        <v>116</v>
      </c>
      <c r="E289" s="211"/>
      <c r="F289" s="212" t="s">
        <v>567</v>
      </c>
      <c r="G289" s="222" t="s">
        <v>7</v>
      </c>
      <c r="H289" s="214" t="s">
        <v>565</v>
      </c>
      <c r="I289" s="214" t="s">
        <v>568</v>
      </c>
      <c r="J289" s="217">
        <v>386</v>
      </c>
      <c r="K289" s="217"/>
      <c r="L289" s="217"/>
      <c r="M289" s="217">
        <f t="shared" si="37"/>
        <v>0</v>
      </c>
      <c r="N289" s="234"/>
      <c r="O289" s="219">
        <f t="shared" si="38"/>
        <v>0</v>
      </c>
      <c r="P289" s="221" t="str">
        <f t="shared" si="36"/>
        <v/>
      </c>
    </row>
    <row r="290" spans="1:16" ht="36" hidden="1" outlineLevel="2" x14ac:dyDescent="0.2">
      <c r="A290" s="226" t="s">
        <v>168</v>
      </c>
      <c r="B290" s="222" t="s">
        <v>521</v>
      </c>
      <c r="C290" s="209">
        <v>93.998999999999995</v>
      </c>
      <c r="D290" s="210" t="s">
        <v>116</v>
      </c>
      <c r="E290" s="211"/>
      <c r="F290" s="212" t="s">
        <v>569</v>
      </c>
      <c r="G290" s="222" t="s">
        <v>7</v>
      </c>
      <c r="H290" s="214" t="s">
        <v>565</v>
      </c>
      <c r="I290" s="214" t="s">
        <v>570</v>
      </c>
      <c r="J290" s="217">
        <v>185</v>
      </c>
      <c r="K290" s="217"/>
      <c r="L290" s="217"/>
      <c r="M290" s="217">
        <f t="shared" si="37"/>
        <v>0</v>
      </c>
      <c r="N290" s="234"/>
      <c r="O290" s="219">
        <f t="shared" si="38"/>
        <v>0</v>
      </c>
      <c r="P290" s="221" t="str">
        <f t="shared" si="36"/>
        <v/>
      </c>
    </row>
    <row r="291" spans="1:16" ht="36" hidden="1" outlineLevel="2" x14ac:dyDescent="0.2">
      <c r="A291" s="226" t="s">
        <v>168</v>
      </c>
      <c r="B291" s="222" t="s">
        <v>521</v>
      </c>
      <c r="C291" s="209">
        <v>93.998999999999995</v>
      </c>
      <c r="D291" s="210" t="s">
        <v>116</v>
      </c>
      <c r="E291" s="211"/>
      <c r="F291" s="212" t="s">
        <v>571</v>
      </c>
      <c r="G291" s="222" t="s">
        <v>7</v>
      </c>
      <c r="H291" s="214" t="s">
        <v>572</v>
      </c>
      <c r="I291" s="214" t="s">
        <v>573</v>
      </c>
      <c r="J291" s="217">
        <v>137363</v>
      </c>
      <c r="K291" s="217"/>
      <c r="L291" s="217"/>
      <c r="M291" s="217">
        <f t="shared" si="37"/>
        <v>0</v>
      </c>
      <c r="N291" s="234"/>
      <c r="O291" s="219">
        <f t="shared" si="38"/>
        <v>0</v>
      </c>
      <c r="P291" s="221" t="str">
        <f t="shared" si="36"/>
        <v/>
      </c>
    </row>
    <row r="292" spans="1:16" ht="24" hidden="1" outlineLevel="2" x14ac:dyDescent="0.2">
      <c r="A292" s="226" t="s">
        <v>168</v>
      </c>
      <c r="B292" s="222" t="s">
        <v>521</v>
      </c>
      <c r="C292" s="209">
        <v>10.999000000000001</v>
      </c>
      <c r="D292" s="210" t="s">
        <v>109</v>
      </c>
      <c r="E292" s="211"/>
      <c r="F292" s="212" t="s">
        <v>574</v>
      </c>
      <c r="G292" s="222" t="s">
        <v>7</v>
      </c>
      <c r="H292" s="214" t="s">
        <v>575</v>
      </c>
      <c r="I292" s="214" t="s">
        <v>576</v>
      </c>
      <c r="J292" s="217">
        <v>281005</v>
      </c>
      <c r="K292" s="217"/>
      <c r="L292" s="217"/>
      <c r="M292" s="217">
        <f t="shared" si="37"/>
        <v>0</v>
      </c>
      <c r="N292" s="234"/>
      <c r="O292" s="219">
        <f t="shared" si="38"/>
        <v>0</v>
      </c>
      <c r="P292" s="221" t="str">
        <f t="shared" si="36"/>
        <v/>
      </c>
    </row>
    <row r="293" spans="1:16" ht="60" hidden="1" outlineLevel="2" x14ac:dyDescent="0.2">
      <c r="A293" s="226" t="s">
        <v>168</v>
      </c>
      <c r="B293" s="222" t="s">
        <v>521</v>
      </c>
      <c r="C293" s="209">
        <v>96.998999999999995</v>
      </c>
      <c r="D293" s="210" t="s">
        <v>271</v>
      </c>
      <c r="E293" s="211"/>
      <c r="F293" s="212" t="s">
        <v>577</v>
      </c>
      <c r="G293" s="222" t="s">
        <v>7</v>
      </c>
      <c r="H293" s="214" t="s">
        <v>578</v>
      </c>
      <c r="I293" s="214" t="s">
        <v>579</v>
      </c>
      <c r="J293" s="217">
        <v>41188</v>
      </c>
      <c r="K293" s="217"/>
      <c r="L293" s="217"/>
      <c r="M293" s="217">
        <f t="shared" si="37"/>
        <v>0</v>
      </c>
      <c r="N293" s="234"/>
      <c r="O293" s="219">
        <f t="shared" si="38"/>
        <v>0</v>
      </c>
      <c r="P293" s="221" t="str">
        <f t="shared" si="36"/>
        <v/>
      </c>
    </row>
    <row r="294" spans="1:16" ht="24" customHeight="1" outlineLevel="1" collapsed="1" x14ac:dyDescent="0.2">
      <c r="A294" s="232" t="s">
        <v>580</v>
      </c>
      <c r="B294" s="222"/>
      <c r="C294" s="209"/>
      <c r="D294" s="210"/>
      <c r="E294" s="211"/>
      <c r="F294" s="212"/>
      <c r="G294" s="222"/>
      <c r="H294" s="214"/>
      <c r="I294" s="214"/>
      <c r="J294" s="217">
        <f>SUBTOTAL(9,J110:J293)</f>
        <v>2036947776</v>
      </c>
      <c r="K294" s="217">
        <f t="shared" ref="K294:O294" si="43">SUBTOTAL(9,K110:K293)</f>
        <v>0</v>
      </c>
      <c r="L294" s="217">
        <f t="shared" si="43"/>
        <v>0</v>
      </c>
      <c r="M294" s="217">
        <f t="shared" si="43"/>
        <v>0</v>
      </c>
      <c r="N294" s="217">
        <f t="shared" si="43"/>
        <v>0</v>
      </c>
      <c r="O294" s="217">
        <f t="shared" si="43"/>
        <v>0</v>
      </c>
      <c r="P294" s="221" t="str">
        <f t="shared" si="36"/>
        <v/>
      </c>
    </row>
    <row r="295" spans="1:16" hidden="1" outlineLevel="2" x14ac:dyDescent="0.2">
      <c r="A295" s="226" t="s">
        <v>275</v>
      </c>
      <c r="B295" s="222" t="s">
        <v>581</v>
      </c>
      <c r="C295" s="209">
        <v>16.585000000000001</v>
      </c>
      <c r="D295" s="210" t="s">
        <v>119</v>
      </c>
      <c r="E295" s="211"/>
      <c r="F295" s="212" t="s">
        <v>276</v>
      </c>
      <c r="G295" s="222" t="s">
        <v>6</v>
      </c>
      <c r="H295" s="214"/>
      <c r="I295" s="214"/>
      <c r="J295" s="217">
        <v>572670</v>
      </c>
      <c r="K295" s="217"/>
      <c r="L295" s="217"/>
      <c r="M295" s="217">
        <f t="shared" si="37"/>
        <v>0</v>
      </c>
      <c r="N295" s="234"/>
      <c r="O295" s="219">
        <f t="shared" si="38"/>
        <v>0</v>
      </c>
      <c r="P295" s="221" t="str">
        <f t="shared" si="36"/>
        <v/>
      </c>
    </row>
    <row r="296" spans="1:16" hidden="1" outlineLevel="2" x14ac:dyDescent="0.2">
      <c r="A296" s="226" t="s">
        <v>275</v>
      </c>
      <c r="B296" s="222" t="s">
        <v>581</v>
      </c>
      <c r="C296" s="209">
        <v>16.738</v>
      </c>
      <c r="D296" s="210" t="s">
        <v>119</v>
      </c>
      <c r="E296" s="211"/>
      <c r="F296" s="212" t="s">
        <v>582</v>
      </c>
      <c r="G296" s="222"/>
      <c r="H296" s="214"/>
      <c r="I296" s="214"/>
      <c r="J296" s="217">
        <v>4605</v>
      </c>
      <c r="K296" s="217"/>
      <c r="L296" s="217"/>
      <c r="M296" s="217">
        <f t="shared" si="37"/>
        <v>0</v>
      </c>
      <c r="N296" s="218"/>
      <c r="O296" s="219">
        <f t="shared" si="38"/>
        <v>0</v>
      </c>
      <c r="P296" s="221" t="str">
        <f t="shared" si="36"/>
        <v/>
      </c>
    </row>
    <row r="297" spans="1:16" ht="24" hidden="1" outlineLevel="2" x14ac:dyDescent="0.2">
      <c r="A297" s="226" t="s">
        <v>275</v>
      </c>
      <c r="B297" s="222" t="s">
        <v>581</v>
      </c>
      <c r="C297" s="209">
        <v>16.838000000000001</v>
      </c>
      <c r="D297" s="210" t="s">
        <v>119</v>
      </c>
      <c r="E297" s="211"/>
      <c r="F297" s="212" t="s">
        <v>583</v>
      </c>
      <c r="G297" s="222" t="s">
        <v>6</v>
      </c>
      <c r="H297" s="214"/>
      <c r="I297" s="214"/>
      <c r="J297" s="217">
        <v>157556</v>
      </c>
      <c r="K297" s="217"/>
      <c r="L297" s="217"/>
      <c r="M297" s="217">
        <f t="shared" si="37"/>
        <v>0</v>
      </c>
      <c r="N297" s="218"/>
      <c r="O297" s="219">
        <f t="shared" si="38"/>
        <v>0</v>
      </c>
      <c r="P297" s="221" t="str">
        <f t="shared" si="36"/>
        <v/>
      </c>
    </row>
    <row r="298" spans="1:16" ht="36" hidden="1" outlineLevel="2" x14ac:dyDescent="0.2">
      <c r="A298" s="226" t="s">
        <v>275</v>
      </c>
      <c r="B298" s="222" t="s">
        <v>581</v>
      </c>
      <c r="C298" s="209">
        <v>93.242999999999995</v>
      </c>
      <c r="D298" s="210" t="s">
        <v>116</v>
      </c>
      <c r="E298" s="211"/>
      <c r="F298" s="212" t="s">
        <v>212</v>
      </c>
      <c r="G298" s="222" t="s">
        <v>6</v>
      </c>
      <c r="H298" s="214"/>
      <c r="I298" s="214"/>
      <c r="J298" s="217">
        <v>359274</v>
      </c>
      <c r="K298" s="217"/>
      <c r="L298" s="217"/>
      <c r="M298" s="217">
        <f t="shared" si="37"/>
        <v>0</v>
      </c>
      <c r="N298" s="218"/>
      <c r="O298" s="219">
        <f t="shared" si="38"/>
        <v>0</v>
      </c>
      <c r="P298" s="221" t="str">
        <f t="shared" si="36"/>
        <v/>
      </c>
    </row>
    <row r="299" spans="1:16" ht="24" hidden="1" outlineLevel="2" x14ac:dyDescent="0.2">
      <c r="A299" s="226" t="s">
        <v>275</v>
      </c>
      <c r="B299" s="222" t="s">
        <v>581</v>
      </c>
      <c r="C299" s="209">
        <v>93.585999999999999</v>
      </c>
      <c r="D299" s="210" t="s">
        <v>116</v>
      </c>
      <c r="E299" s="211"/>
      <c r="F299" s="212" t="s">
        <v>277</v>
      </c>
      <c r="G299" s="222" t="s">
        <v>6</v>
      </c>
      <c r="H299" s="214"/>
      <c r="I299" s="214"/>
      <c r="J299" s="217">
        <v>247766</v>
      </c>
      <c r="K299" s="217"/>
      <c r="L299" s="217"/>
      <c r="M299" s="217">
        <f>K299-L299</f>
        <v>0</v>
      </c>
      <c r="N299" s="218"/>
      <c r="O299" s="219">
        <f>IF(N299-L299&gt;0,N299-L299,0)</f>
        <v>0</v>
      </c>
      <c r="P299" s="221" t="str">
        <f t="shared" si="36"/>
        <v/>
      </c>
    </row>
    <row r="300" spans="1:16" ht="36" hidden="1" outlineLevel="2" x14ac:dyDescent="0.2">
      <c r="A300" s="226" t="s">
        <v>275</v>
      </c>
      <c r="B300" s="222" t="s">
        <v>581</v>
      </c>
      <c r="C300" s="209">
        <v>93.585999999999999</v>
      </c>
      <c r="D300" s="210" t="s">
        <v>116</v>
      </c>
      <c r="E300" s="211" t="s">
        <v>584</v>
      </c>
      <c r="F300" s="212" t="s">
        <v>585</v>
      </c>
      <c r="G300" s="222" t="s">
        <v>6</v>
      </c>
      <c r="H300" s="214"/>
      <c r="I300" s="214"/>
      <c r="J300" s="217">
        <v>51465</v>
      </c>
      <c r="K300" s="217"/>
      <c r="L300" s="217"/>
      <c r="M300" s="217">
        <f>K300-L300</f>
        <v>0</v>
      </c>
      <c r="N300" s="234"/>
      <c r="O300" s="219">
        <f>IF(N300-L300&gt;0,N300-L300,0)</f>
        <v>0</v>
      </c>
      <c r="P300" s="221" t="str">
        <f t="shared" si="36"/>
        <v/>
      </c>
    </row>
    <row r="301" spans="1:16" ht="24" customHeight="1" outlineLevel="1" collapsed="1" x14ac:dyDescent="0.2">
      <c r="A301" s="232" t="s">
        <v>586</v>
      </c>
      <c r="B301" s="222"/>
      <c r="C301" s="209"/>
      <c r="D301" s="210"/>
      <c r="E301" s="211"/>
      <c r="F301" s="212"/>
      <c r="G301" s="222"/>
      <c r="H301" s="214"/>
      <c r="I301" s="214"/>
      <c r="J301" s="217">
        <f>SUBTOTAL(9,J295:J300)</f>
        <v>1393336</v>
      </c>
      <c r="K301" s="217">
        <f t="shared" ref="K301:O301" si="44">SUBTOTAL(9,K295:K300)</f>
        <v>0</v>
      </c>
      <c r="L301" s="217">
        <f t="shared" si="44"/>
        <v>0</v>
      </c>
      <c r="M301" s="217">
        <f t="shared" si="44"/>
        <v>0</v>
      </c>
      <c r="N301" s="217">
        <f t="shared" si="44"/>
        <v>0</v>
      </c>
      <c r="O301" s="217">
        <f t="shared" si="44"/>
        <v>0</v>
      </c>
      <c r="P301" s="221" t="str">
        <f t="shared" si="36"/>
        <v/>
      </c>
    </row>
    <row r="302" spans="1:16" hidden="1" outlineLevel="2" x14ac:dyDescent="0.2">
      <c r="A302" s="226" t="s">
        <v>278</v>
      </c>
      <c r="B302" s="222" t="s">
        <v>587</v>
      </c>
      <c r="C302" s="209">
        <v>17.001999999999999</v>
      </c>
      <c r="D302" s="210" t="s">
        <v>180</v>
      </c>
      <c r="E302" s="211"/>
      <c r="F302" s="212" t="s">
        <v>279</v>
      </c>
      <c r="G302" s="222" t="s">
        <v>6</v>
      </c>
      <c r="H302" s="214"/>
      <c r="I302" s="214"/>
      <c r="J302" s="217">
        <v>836313</v>
      </c>
      <c r="K302" s="217"/>
      <c r="L302" s="217"/>
      <c r="M302" s="217">
        <f>K302-L302</f>
        <v>0</v>
      </c>
      <c r="N302" s="218"/>
      <c r="O302" s="219">
        <f>IF(N302-L302&gt;0,N302-L302,0)</f>
        <v>0</v>
      </c>
      <c r="P302" s="221" t="str">
        <f t="shared" si="36"/>
        <v/>
      </c>
    </row>
    <row r="303" spans="1:16" hidden="1" outlineLevel="2" x14ac:dyDescent="0.2">
      <c r="A303" s="226" t="s">
        <v>278</v>
      </c>
      <c r="B303" s="222" t="s">
        <v>587</v>
      </c>
      <c r="C303" s="209">
        <v>17.004999999999999</v>
      </c>
      <c r="D303" s="210" t="s">
        <v>180</v>
      </c>
      <c r="E303" s="211"/>
      <c r="F303" s="212" t="s">
        <v>280</v>
      </c>
      <c r="G303" s="222" t="s">
        <v>6</v>
      </c>
      <c r="H303" s="214"/>
      <c r="I303" s="214"/>
      <c r="J303" s="216">
        <v>45313</v>
      </c>
      <c r="K303" s="217"/>
      <c r="L303" s="217"/>
      <c r="M303" s="217">
        <f>K303-L303</f>
        <v>0</v>
      </c>
      <c r="N303" s="218"/>
      <c r="O303" s="219">
        <f>IF(N303-L303&gt;0,N303-L303,0)</f>
        <v>0</v>
      </c>
      <c r="P303" s="221" t="str">
        <f t="shared" si="36"/>
        <v/>
      </c>
    </row>
    <row r="304" spans="1:16" hidden="1" outlineLevel="2" x14ac:dyDescent="0.2">
      <c r="A304" s="226" t="s">
        <v>278</v>
      </c>
      <c r="B304" s="222" t="s">
        <v>587</v>
      </c>
      <c r="C304" s="209">
        <v>17.207000000000001</v>
      </c>
      <c r="D304" s="210" t="s">
        <v>180</v>
      </c>
      <c r="E304" s="211"/>
      <c r="F304" s="212" t="s">
        <v>281</v>
      </c>
      <c r="G304" s="222" t="s">
        <v>6</v>
      </c>
      <c r="H304" s="214"/>
      <c r="I304" s="214"/>
      <c r="J304" s="217">
        <v>1678373</v>
      </c>
      <c r="K304" s="217"/>
      <c r="L304" s="217"/>
      <c r="M304" s="217">
        <f>K304-L304</f>
        <v>0</v>
      </c>
      <c r="N304" s="218"/>
      <c r="O304" s="219">
        <f>IF(N304-L304&gt;0,N304-L304,0)</f>
        <v>0</v>
      </c>
      <c r="P304" s="221" t="str">
        <f t="shared" si="36"/>
        <v/>
      </c>
    </row>
    <row r="305" spans="1:16" hidden="1" outlineLevel="2" x14ac:dyDescent="0.2">
      <c r="A305" s="226" t="s">
        <v>278</v>
      </c>
      <c r="B305" s="222" t="s">
        <v>587</v>
      </c>
      <c r="C305" s="209">
        <v>17.225000000000001</v>
      </c>
      <c r="D305" s="210" t="s">
        <v>180</v>
      </c>
      <c r="E305" s="211"/>
      <c r="F305" s="212" t="s">
        <v>282</v>
      </c>
      <c r="G305" s="222" t="s">
        <v>6</v>
      </c>
      <c r="H305" s="214"/>
      <c r="I305" s="244"/>
      <c r="J305" s="217">
        <v>63162144</v>
      </c>
      <c r="K305" s="217"/>
      <c r="L305" s="217"/>
      <c r="M305" s="217">
        <f t="shared" ref="M305:M341" si="45">K305-L305</f>
        <v>0</v>
      </c>
      <c r="N305" s="218"/>
      <c r="O305" s="219">
        <f t="shared" ref="O305:O341" si="46">IF(N305-L305&gt;0,N305-L305,0)</f>
        <v>0</v>
      </c>
      <c r="P305" s="221" t="str">
        <f t="shared" si="36"/>
        <v/>
      </c>
    </row>
    <row r="306" spans="1:16" hidden="1" outlineLevel="2" x14ac:dyDescent="0.2">
      <c r="A306" s="226" t="s">
        <v>278</v>
      </c>
      <c r="B306" s="222" t="s">
        <v>587</v>
      </c>
      <c r="C306" s="209">
        <v>17.245000000000001</v>
      </c>
      <c r="D306" s="210" t="s">
        <v>180</v>
      </c>
      <c r="E306" s="211"/>
      <c r="F306" s="212" t="s">
        <v>283</v>
      </c>
      <c r="G306" s="222" t="s">
        <v>6</v>
      </c>
      <c r="H306" s="214"/>
      <c r="I306" s="244"/>
      <c r="J306" s="216">
        <v>131143</v>
      </c>
      <c r="K306" s="217"/>
      <c r="L306" s="217"/>
      <c r="M306" s="217">
        <f t="shared" si="45"/>
        <v>0</v>
      </c>
      <c r="N306" s="218"/>
      <c r="O306" s="219">
        <f t="shared" si="46"/>
        <v>0</v>
      </c>
      <c r="P306" s="221" t="str">
        <f t="shared" si="36"/>
        <v/>
      </c>
    </row>
    <row r="307" spans="1:16" ht="12.75" hidden="1" outlineLevel="2" x14ac:dyDescent="0.2">
      <c r="A307" s="226" t="s">
        <v>278</v>
      </c>
      <c r="B307" s="222" t="s">
        <v>587</v>
      </c>
      <c r="C307" s="209">
        <v>17.257999999999999</v>
      </c>
      <c r="D307" s="210" t="s">
        <v>180</v>
      </c>
      <c r="E307" s="211"/>
      <c r="F307" s="212" t="s">
        <v>284</v>
      </c>
      <c r="G307" s="222" t="s">
        <v>6</v>
      </c>
      <c r="H307" s="214"/>
      <c r="I307" s="245"/>
      <c r="J307" s="217">
        <v>3159129</v>
      </c>
      <c r="K307" s="217"/>
      <c r="L307" s="217"/>
      <c r="M307" s="217">
        <f t="shared" si="45"/>
        <v>0</v>
      </c>
      <c r="N307" s="218"/>
      <c r="O307" s="219">
        <f t="shared" si="46"/>
        <v>0</v>
      </c>
      <c r="P307" s="221" t="str">
        <f t="shared" si="36"/>
        <v/>
      </c>
    </row>
    <row r="308" spans="1:16" hidden="1" outlineLevel="2" x14ac:dyDescent="0.2">
      <c r="A308" s="226" t="s">
        <v>278</v>
      </c>
      <c r="B308" s="222" t="s">
        <v>587</v>
      </c>
      <c r="C308" s="209">
        <v>17.259</v>
      </c>
      <c r="D308" s="210" t="s">
        <v>180</v>
      </c>
      <c r="E308" s="211"/>
      <c r="F308" s="212" t="s">
        <v>285</v>
      </c>
      <c r="G308" s="222" t="s">
        <v>6</v>
      </c>
      <c r="H308" s="214"/>
      <c r="I308" s="214"/>
      <c r="J308" s="217">
        <v>1881136</v>
      </c>
      <c r="K308" s="217"/>
      <c r="L308" s="217"/>
      <c r="M308" s="217">
        <f t="shared" si="45"/>
        <v>0</v>
      </c>
      <c r="N308" s="218"/>
      <c r="O308" s="219">
        <f t="shared" si="46"/>
        <v>0</v>
      </c>
      <c r="P308" s="221" t="str">
        <f t="shared" si="36"/>
        <v/>
      </c>
    </row>
    <row r="309" spans="1:16" hidden="1" outlineLevel="2" x14ac:dyDescent="0.2">
      <c r="A309" s="226" t="s">
        <v>278</v>
      </c>
      <c r="B309" s="222" t="s">
        <v>587</v>
      </c>
      <c r="C309" s="209">
        <v>17.268000000000001</v>
      </c>
      <c r="D309" s="210" t="s">
        <v>180</v>
      </c>
      <c r="E309" s="211"/>
      <c r="F309" s="212" t="s">
        <v>286</v>
      </c>
      <c r="G309" s="222" t="s">
        <v>6</v>
      </c>
      <c r="H309" s="214"/>
      <c r="I309" s="214"/>
      <c r="J309" s="217">
        <v>0</v>
      </c>
      <c r="K309" s="217"/>
      <c r="L309" s="217"/>
      <c r="M309" s="217">
        <f t="shared" si="45"/>
        <v>0</v>
      </c>
      <c r="N309" s="218"/>
      <c r="O309" s="219">
        <f t="shared" si="46"/>
        <v>0</v>
      </c>
      <c r="P309" s="221" t="str">
        <f t="shared" si="36"/>
        <v/>
      </c>
    </row>
    <row r="310" spans="1:16" hidden="1" outlineLevel="2" x14ac:dyDescent="0.2">
      <c r="A310" s="226" t="s">
        <v>278</v>
      </c>
      <c r="B310" s="222" t="s">
        <v>587</v>
      </c>
      <c r="C310" s="209">
        <v>17.271000000000001</v>
      </c>
      <c r="D310" s="210" t="s">
        <v>180</v>
      </c>
      <c r="E310" s="211"/>
      <c r="F310" s="212" t="s">
        <v>287</v>
      </c>
      <c r="G310" s="222" t="s">
        <v>6</v>
      </c>
      <c r="H310" s="214"/>
      <c r="I310" s="214"/>
      <c r="J310" s="217">
        <v>93221</v>
      </c>
      <c r="K310" s="217"/>
      <c r="L310" s="217"/>
      <c r="M310" s="217">
        <f t="shared" si="45"/>
        <v>0</v>
      </c>
      <c r="N310" s="218"/>
      <c r="O310" s="219">
        <f t="shared" si="46"/>
        <v>0</v>
      </c>
      <c r="P310" s="221" t="str">
        <f t="shared" si="36"/>
        <v/>
      </c>
    </row>
    <row r="311" spans="1:16" hidden="1" outlineLevel="2" x14ac:dyDescent="0.2">
      <c r="A311" s="226" t="s">
        <v>278</v>
      </c>
      <c r="B311" s="222" t="s">
        <v>587</v>
      </c>
      <c r="C311" s="209">
        <v>17.273</v>
      </c>
      <c r="D311" s="210" t="s">
        <v>180</v>
      </c>
      <c r="E311" s="211"/>
      <c r="F311" s="212" t="s">
        <v>288</v>
      </c>
      <c r="G311" s="222" t="s">
        <v>6</v>
      </c>
      <c r="H311" s="214"/>
      <c r="I311" s="214"/>
      <c r="J311" s="217">
        <v>200656</v>
      </c>
      <c r="K311" s="217"/>
      <c r="L311" s="217"/>
      <c r="M311" s="217">
        <f t="shared" si="45"/>
        <v>0</v>
      </c>
      <c r="N311" s="218"/>
      <c r="O311" s="219">
        <f t="shared" si="46"/>
        <v>0</v>
      </c>
      <c r="P311" s="221" t="str">
        <f t="shared" si="36"/>
        <v/>
      </c>
    </row>
    <row r="312" spans="1:16" ht="24" hidden="1" outlineLevel="2" x14ac:dyDescent="0.2">
      <c r="A312" s="226" t="s">
        <v>278</v>
      </c>
      <c r="B312" s="222" t="s">
        <v>587</v>
      </c>
      <c r="C312" s="209">
        <v>17.277999999999999</v>
      </c>
      <c r="D312" s="210" t="s">
        <v>180</v>
      </c>
      <c r="E312" s="211"/>
      <c r="F312" s="212" t="s">
        <v>289</v>
      </c>
      <c r="G312" s="222" t="s">
        <v>6</v>
      </c>
      <c r="H312" s="214"/>
      <c r="I312" s="214"/>
      <c r="J312" s="217">
        <v>681877</v>
      </c>
      <c r="K312" s="217"/>
      <c r="L312" s="217"/>
      <c r="M312" s="217">
        <f t="shared" si="45"/>
        <v>0</v>
      </c>
      <c r="N312" s="218"/>
      <c r="O312" s="219">
        <f t="shared" si="46"/>
        <v>0</v>
      </c>
      <c r="P312" s="221" t="str">
        <f t="shared" si="36"/>
        <v/>
      </c>
    </row>
    <row r="313" spans="1:16" hidden="1" outlineLevel="2" x14ac:dyDescent="0.2">
      <c r="A313" s="226" t="s">
        <v>278</v>
      </c>
      <c r="B313" s="222" t="s">
        <v>587</v>
      </c>
      <c r="C313" s="209">
        <v>17.285</v>
      </c>
      <c r="D313" s="210" t="s">
        <v>180</v>
      </c>
      <c r="E313" s="211"/>
      <c r="F313" s="212" t="s">
        <v>290</v>
      </c>
      <c r="G313" s="222" t="s">
        <v>6</v>
      </c>
      <c r="H313" s="214"/>
      <c r="I313" s="214"/>
      <c r="J313" s="217">
        <v>530578</v>
      </c>
      <c r="K313" s="217"/>
      <c r="L313" s="217"/>
      <c r="M313" s="217">
        <f t="shared" si="45"/>
        <v>0</v>
      </c>
      <c r="N313" s="218"/>
      <c r="O313" s="219">
        <f t="shared" si="46"/>
        <v>0</v>
      </c>
      <c r="P313" s="221" t="str">
        <f t="shared" si="36"/>
        <v/>
      </c>
    </row>
    <row r="314" spans="1:16" ht="24" hidden="1" outlineLevel="2" x14ac:dyDescent="0.2">
      <c r="A314" s="226" t="s">
        <v>278</v>
      </c>
      <c r="B314" s="222" t="s">
        <v>587</v>
      </c>
      <c r="C314" s="209">
        <v>17.503</v>
      </c>
      <c r="D314" s="210" t="s">
        <v>180</v>
      </c>
      <c r="E314" s="211"/>
      <c r="F314" s="212" t="s">
        <v>291</v>
      </c>
      <c r="G314" s="222" t="s">
        <v>6</v>
      </c>
      <c r="H314" s="214"/>
      <c r="I314" s="214"/>
      <c r="J314" s="217">
        <v>865460</v>
      </c>
      <c r="K314" s="217"/>
      <c r="L314" s="217"/>
      <c r="M314" s="217">
        <f t="shared" si="45"/>
        <v>0</v>
      </c>
      <c r="N314" s="218"/>
      <c r="O314" s="219">
        <f t="shared" si="46"/>
        <v>0</v>
      </c>
      <c r="P314" s="221" t="str">
        <f t="shared" si="36"/>
        <v/>
      </c>
    </row>
    <row r="315" spans="1:16" hidden="1" outlineLevel="2" x14ac:dyDescent="0.2">
      <c r="A315" s="226" t="s">
        <v>278</v>
      </c>
      <c r="B315" s="222" t="s">
        <v>587</v>
      </c>
      <c r="C315" s="209">
        <v>17.504000000000001</v>
      </c>
      <c r="D315" s="210" t="s">
        <v>180</v>
      </c>
      <c r="E315" s="211"/>
      <c r="F315" s="212" t="s">
        <v>292</v>
      </c>
      <c r="G315" s="222" t="s">
        <v>6</v>
      </c>
      <c r="H315" s="214"/>
      <c r="I315" s="214"/>
      <c r="J315" s="217">
        <v>666805</v>
      </c>
      <c r="K315" s="217"/>
      <c r="L315" s="217"/>
      <c r="M315" s="217">
        <f t="shared" si="45"/>
        <v>0</v>
      </c>
      <c r="N315" s="218"/>
      <c r="O315" s="219">
        <f t="shared" si="46"/>
        <v>0</v>
      </c>
      <c r="P315" s="221" t="str">
        <f t="shared" si="36"/>
        <v/>
      </c>
    </row>
    <row r="316" spans="1:16" hidden="1" outlineLevel="2" x14ac:dyDescent="0.2">
      <c r="A316" s="226" t="s">
        <v>278</v>
      </c>
      <c r="B316" s="222" t="s">
        <v>587</v>
      </c>
      <c r="C316" s="209">
        <v>17.600000000000001</v>
      </c>
      <c r="D316" s="210" t="s">
        <v>180</v>
      </c>
      <c r="E316" s="211"/>
      <c r="F316" s="212" t="s">
        <v>293</v>
      </c>
      <c r="G316" s="222" t="s">
        <v>6</v>
      </c>
      <c r="H316" s="214"/>
      <c r="I316" s="214"/>
      <c r="J316" s="217">
        <v>109098</v>
      </c>
      <c r="K316" s="217"/>
      <c r="L316" s="217"/>
      <c r="M316" s="217">
        <f t="shared" si="45"/>
        <v>0</v>
      </c>
      <c r="N316" s="218"/>
      <c r="O316" s="219">
        <f t="shared" si="46"/>
        <v>0</v>
      </c>
      <c r="P316" s="221" t="str">
        <f t="shared" si="36"/>
        <v/>
      </c>
    </row>
    <row r="317" spans="1:16" hidden="1" outlineLevel="2" x14ac:dyDescent="0.2">
      <c r="A317" s="226" t="s">
        <v>278</v>
      </c>
      <c r="B317" s="222" t="s">
        <v>587</v>
      </c>
      <c r="C317" s="209">
        <v>17.72</v>
      </c>
      <c r="D317" s="210" t="s">
        <v>180</v>
      </c>
      <c r="E317" s="211"/>
      <c r="F317" s="212" t="s">
        <v>294</v>
      </c>
      <c r="G317" s="222" t="s">
        <v>6</v>
      </c>
      <c r="H317" s="214"/>
      <c r="I317" s="214"/>
      <c r="J317" s="217">
        <v>4844489</v>
      </c>
      <c r="K317" s="217"/>
      <c r="L317" s="217"/>
      <c r="M317" s="217">
        <f t="shared" si="45"/>
        <v>0</v>
      </c>
      <c r="N317" s="218"/>
      <c r="O317" s="219">
        <f t="shared" si="46"/>
        <v>0</v>
      </c>
      <c r="P317" s="221" t="str">
        <f t="shared" si="36"/>
        <v/>
      </c>
    </row>
    <row r="318" spans="1:16" ht="24" hidden="1" outlineLevel="2" x14ac:dyDescent="0.2">
      <c r="A318" s="226" t="s">
        <v>278</v>
      </c>
      <c r="B318" s="222" t="s">
        <v>587</v>
      </c>
      <c r="C318" s="209">
        <v>17.800999999999998</v>
      </c>
      <c r="D318" s="210" t="s">
        <v>180</v>
      </c>
      <c r="E318" s="211"/>
      <c r="F318" s="212" t="s">
        <v>295</v>
      </c>
      <c r="G318" s="222" t="s">
        <v>6</v>
      </c>
      <c r="H318" s="214"/>
      <c r="I318" s="214"/>
      <c r="J318" s="217">
        <v>437424</v>
      </c>
      <c r="K318" s="217"/>
      <c r="L318" s="217"/>
      <c r="M318" s="217">
        <f t="shared" si="45"/>
        <v>0</v>
      </c>
      <c r="N318" s="218"/>
      <c r="O318" s="219">
        <f t="shared" si="46"/>
        <v>0</v>
      </c>
      <c r="P318" s="221" t="str">
        <f t="shared" si="36"/>
        <v/>
      </c>
    </row>
    <row r="319" spans="1:16" ht="36" hidden="1" outlineLevel="2" x14ac:dyDescent="0.2">
      <c r="A319" s="226" t="s">
        <v>278</v>
      </c>
      <c r="B319" s="222" t="s">
        <v>587</v>
      </c>
      <c r="C319" s="209">
        <v>97.05</v>
      </c>
      <c r="D319" s="210" t="s">
        <v>328</v>
      </c>
      <c r="E319" s="211"/>
      <c r="F319" s="241" t="s">
        <v>438</v>
      </c>
      <c r="G319" s="222" t="s">
        <v>6</v>
      </c>
      <c r="H319" s="214"/>
      <c r="I319" s="214"/>
      <c r="J319" s="217">
        <v>0</v>
      </c>
      <c r="K319" s="217"/>
      <c r="L319" s="217"/>
      <c r="M319" s="217">
        <f t="shared" si="45"/>
        <v>0</v>
      </c>
      <c r="N319" s="218"/>
      <c r="O319" s="219">
        <f t="shared" si="46"/>
        <v>0</v>
      </c>
      <c r="P319" s="221" t="str">
        <f t="shared" si="36"/>
        <v/>
      </c>
    </row>
    <row r="320" spans="1:16" ht="24" customHeight="1" outlineLevel="1" collapsed="1" x14ac:dyDescent="0.2">
      <c r="A320" s="232" t="s">
        <v>588</v>
      </c>
      <c r="B320" s="222"/>
      <c r="C320" s="209"/>
      <c r="D320" s="210"/>
      <c r="E320" s="211"/>
      <c r="F320" s="241"/>
      <c r="G320" s="222"/>
      <c r="H320" s="214"/>
      <c r="I320" s="214"/>
      <c r="J320" s="217">
        <f t="shared" ref="J320:O320" si="47">SUBTOTAL(9,J302:J319)</f>
        <v>79323159</v>
      </c>
      <c r="K320" s="217">
        <f t="shared" si="47"/>
        <v>0</v>
      </c>
      <c r="L320" s="217">
        <f t="shared" si="47"/>
        <v>0</v>
      </c>
      <c r="M320" s="217">
        <f t="shared" si="47"/>
        <v>0</v>
      </c>
      <c r="N320" s="217">
        <f t="shared" si="47"/>
        <v>0</v>
      </c>
      <c r="O320" s="217">
        <f t="shared" si="47"/>
        <v>0</v>
      </c>
      <c r="P320" s="221" t="str">
        <f t="shared" si="36"/>
        <v/>
      </c>
    </row>
    <row r="321" spans="1:16" ht="24" hidden="1" outlineLevel="2" x14ac:dyDescent="0.2">
      <c r="A321" s="226" t="s">
        <v>296</v>
      </c>
      <c r="B321" s="222" t="s">
        <v>589</v>
      </c>
      <c r="C321" s="209">
        <v>45.31</v>
      </c>
      <c r="D321" s="210" t="s">
        <v>297</v>
      </c>
      <c r="E321" s="211"/>
      <c r="F321" s="241" t="s">
        <v>590</v>
      </c>
      <c r="G321" s="222" t="s">
        <v>6</v>
      </c>
      <c r="H321" s="214"/>
      <c r="I321" s="214"/>
      <c r="J321" s="217">
        <v>236345</v>
      </c>
      <c r="K321" s="217"/>
      <c r="L321" s="217"/>
      <c r="M321" s="217">
        <f t="shared" si="45"/>
        <v>0</v>
      </c>
      <c r="N321" s="218"/>
      <c r="O321" s="219">
        <f t="shared" si="46"/>
        <v>0</v>
      </c>
      <c r="P321" s="221" t="str">
        <f t="shared" si="36"/>
        <v/>
      </c>
    </row>
    <row r="322" spans="1:16" ht="24" hidden="1" outlineLevel="2" x14ac:dyDescent="0.2">
      <c r="A322" s="226" t="s">
        <v>296</v>
      </c>
      <c r="B322" s="222" t="s">
        <v>589</v>
      </c>
      <c r="C322" s="209">
        <v>45.31</v>
      </c>
      <c r="D322" s="210" t="s">
        <v>297</v>
      </c>
      <c r="E322" s="211"/>
      <c r="F322" s="241" t="s">
        <v>298</v>
      </c>
      <c r="G322" s="222" t="s">
        <v>6</v>
      </c>
      <c r="H322" s="214"/>
      <c r="I322" s="214"/>
      <c r="J322" s="217">
        <v>1035943</v>
      </c>
      <c r="K322" s="217"/>
      <c r="L322" s="217"/>
      <c r="M322" s="217">
        <f t="shared" si="45"/>
        <v>0</v>
      </c>
      <c r="N322" s="218"/>
      <c r="O322" s="219">
        <f t="shared" si="46"/>
        <v>0</v>
      </c>
      <c r="P322" s="221" t="str">
        <f t="shared" si="36"/>
        <v/>
      </c>
    </row>
    <row r="323" spans="1:16" ht="24" customHeight="1" outlineLevel="1" collapsed="1" x14ac:dyDescent="0.2">
      <c r="A323" s="232" t="s">
        <v>591</v>
      </c>
      <c r="B323" s="222"/>
      <c r="C323" s="209"/>
      <c r="D323" s="210"/>
      <c r="E323" s="211"/>
      <c r="F323" s="241"/>
      <c r="G323" s="222"/>
      <c r="H323" s="214"/>
      <c r="I323" s="214"/>
      <c r="J323" s="217">
        <f t="shared" ref="J323:O323" si="48">SUBTOTAL(9,J321:J322)</f>
        <v>1272288</v>
      </c>
      <c r="K323" s="217">
        <f t="shared" si="48"/>
        <v>0</v>
      </c>
      <c r="L323" s="217">
        <f t="shared" si="48"/>
        <v>0</v>
      </c>
      <c r="M323" s="217">
        <f t="shared" si="48"/>
        <v>0</v>
      </c>
      <c r="N323" s="217">
        <f t="shared" si="48"/>
        <v>0</v>
      </c>
      <c r="O323" s="217">
        <f t="shared" si="48"/>
        <v>0</v>
      </c>
      <c r="P323" s="221" t="str">
        <f t="shared" si="36"/>
        <v/>
      </c>
    </row>
    <row r="324" spans="1:16" ht="24" hidden="1" outlineLevel="2" x14ac:dyDescent="0.2">
      <c r="A324" s="246" t="s">
        <v>299</v>
      </c>
      <c r="B324" s="222" t="s">
        <v>592</v>
      </c>
      <c r="C324" s="209">
        <v>12.4</v>
      </c>
      <c r="D324" s="210" t="s">
        <v>95</v>
      </c>
      <c r="E324" s="211"/>
      <c r="F324" s="241" t="s">
        <v>439</v>
      </c>
      <c r="G324" s="222" t="s">
        <v>6</v>
      </c>
      <c r="H324" s="214"/>
      <c r="I324" s="214"/>
      <c r="J324" s="217">
        <v>3050871</v>
      </c>
      <c r="K324" s="217"/>
      <c r="L324" s="217"/>
      <c r="M324" s="217">
        <f t="shared" si="45"/>
        <v>0</v>
      </c>
      <c r="N324" s="218"/>
      <c r="O324" s="219">
        <f t="shared" si="46"/>
        <v>0</v>
      </c>
      <c r="P324" s="221" t="str">
        <f t="shared" si="36"/>
        <v/>
      </c>
    </row>
    <row r="325" spans="1:16" ht="24" hidden="1" outlineLevel="2" x14ac:dyDescent="0.2">
      <c r="A325" s="246" t="s">
        <v>299</v>
      </c>
      <c r="B325" s="222" t="s">
        <v>592</v>
      </c>
      <c r="C325" s="209">
        <v>12.401</v>
      </c>
      <c r="D325" s="210" t="s">
        <v>95</v>
      </c>
      <c r="E325" s="211"/>
      <c r="F325" s="241" t="s">
        <v>300</v>
      </c>
      <c r="G325" s="222" t="s">
        <v>6</v>
      </c>
      <c r="H325" s="214"/>
      <c r="I325" s="214"/>
      <c r="J325" s="217">
        <v>32176430</v>
      </c>
      <c r="K325" s="217"/>
      <c r="L325" s="217"/>
      <c r="M325" s="217">
        <f t="shared" si="45"/>
        <v>0</v>
      </c>
      <c r="N325" s="218"/>
      <c r="O325" s="219">
        <f t="shared" si="46"/>
        <v>0</v>
      </c>
      <c r="P325" s="221" t="str">
        <f t="shared" si="36"/>
        <v/>
      </c>
    </row>
    <row r="326" spans="1:16" ht="24" hidden="1" outlineLevel="2" x14ac:dyDescent="0.2">
      <c r="A326" s="246" t="s">
        <v>299</v>
      </c>
      <c r="B326" s="222" t="s">
        <v>592</v>
      </c>
      <c r="C326" s="209">
        <v>12.404</v>
      </c>
      <c r="D326" s="210" t="s">
        <v>95</v>
      </c>
      <c r="E326" s="211"/>
      <c r="F326" s="241" t="s">
        <v>301</v>
      </c>
      <c r="G326" s="222" t="s">
        <v>6</v>
      </c>
      <c r="H326" s="214"/>
      <c r="I326" s="214"/>
      <c r="J326" s="217">
        <v>335109</v>
      </c>
      <c r="K326" s="217"/>
      <c r="L326" s="217"/>
      <c r="M326" s="217">
        <f t="shared" si="45"/>
        <v>0</v>
      </c>
      <c r="N326" s="218"/>
      <c r="O326" s="219">
        <f t="shared" si="46"/>
        <v>0</v>
      </c>
      <c r="P326" s="221" t="str">
        <f t="shared" si="36"/>
        <v/>
      </c>
    </row>
    <row r="327" spans="1:16" ht="24" hidden="1" outlineLevel="2" x14ac:dyDescent="0.2">
      <c r="A327" s="246" t="s">
        <v>299</v>
      </c>
      <c r="B327" s="222" t="s">
        <v>592</v>
      </c>
      <c r="C327" s="209">
        <v>12.02</v>
      </c>
      <c r="D327" s="210" t="s">
        <v>95</v>
      </c>
      <c r="E327" s="211"/>
      <c r="F327" s="247" t="s">
        <v>593</v>
      </c>
      <c r="G327" s="222" t="s">
        <v>6</v>
      </c>
      <c r="H327" s="214"/>
      <c r="I327" s="214"/>
      <c r="J327" s="217">
        <v>503136</v>
      </c>
      <c r="K327" s="217"/>
      <c r="L327" s="217"/>
      <c r="M327" s="217">
        <f t="shared" si="45"/>
        <v>0</v>
      </c>
      <c r="N327" s="218"/>
      <c r="O327" s="219">
        <f t="shared" si="46"/>
        <v>0</v>
      </c>
      <c r="P327" s="221" t="str">
        <f t="shared" si="36"/>
        <v/>
      </c>
    </row>
    <row r="328" spans="1:16" ht="24" hidden="1" outlineLevel="2" x14ac:dyDescent="0.2">
      <c r="A328" s="246" t="s">
        <v>299</v>
      </c>
      <c r="B328" s="222" t="s">
        <v>592</v>
      </c>
      <c r="C328" s="209">
        <v>64.028000000000006</v>
      </c>
      <c r="D328" s="210" t="s">
        <v>302</v>
      </c>
      <c r="E328" s="211"/>
      <c r="F328" s="247" t="s">
        <v>303</v>
      </c>
      <c r="G328" s="222" t="s">
        <v>6</v>
      </c>
      <c r="H328" s="214"/>
      <c r="I328" s="214"/>
      <c r="J328" s="217">
        <v>104744</v>
      </c>
      <c r="K328" s="217"/>
      <c r="L328" s="217"/>
      <c r="M328" s="217">
        <f t="shared" si="45"/>
        <v>0</v>
      </c>
      <c r="N328" s="218"/>
      <c r="O328" s="219">
        <f t="shared" si="46"/>
        <v>0</v>
      </c>
      <c r="P328" s="221" t="str">
        <f t="shared" si="36"/>
        <v/>
      </c>
    </row>
    <row r="329" spans="1:16" ht="24" hidden="1" outlineLevel="2" x14ac:dyDescent="0.2">
      <c r="A329" s="246" t="s">
        <v>299</v>
      </c>
      <c r="B329" s="222" t="s">
        <v>592</v>
      </c>
      <c r="C329" s="209">
        <v>64.203000000000003</v>
      </c>
      <c r="D329" s="210" t="s">
        <v>302</v>
      </c>
      <c r="E329" s="211"/>
      <c r="F329" s="212" t="s">
        <v>594</v>
      </c>
      <c r="G329" s="222" t="s">
        <v>6</v>
      </c>
      <c r="H329" s="214"/>
      <c r="I329" s="214"/>
      <c r="J329" s="217">
        <v>0</v>
      </c>
      <c r="K329" s="217"/>
      <c r="L329" s="217"/>
      <c r="M329" s="217">
        <f t="shared" si="45"/>
        <v>0</v>
      </c>
      <c r="N329" s="218"/>
      <c r="O329" s="219">
        <f t="shared" si="46"/>
        <v>0</v>
      </c>
      <c r="P329" s="221" t="str">
        <f t="shared" si="36"/>
        <v/>
      </c>
    </row>
    <row r="330" spans="1:16" ht="24" customHeight="1" outlineLevel="1" collapsed="1" x14ac:dyDescent="0.2">
      <c r="A330" s="248" t="s">
        <v>595</v>
      </c>
      <c r="B330" s="222"/>
      <c r="C330" s="209"/>
      <c r="D330" s="210"/>
      <c r="E330" s="211"/>
      <c r="F330" s="212"/>
      <c r="G330" s="222"/>
      <c r="H330" s="214"/>
      <c r="I330" s="214"/>
      <c r="J330" s="217">
        <f>SUBTOTAL(9,J324:J329)</f>
        <v>36170290</v>
      </c>
      <c r="K330" s="217">
        <f>SUBTOTAL(9,K324:K329)</f>
        <v>0</v>
      </c>
      <c r="L330" s="217">
        <f>SUBTOTAL(9,L324:L329)</f>
        <v>0</v>
      </c>
      <c r="M330" s="217">
        <f t="shared" ref="M330:O330" si="49">SUBTOTAL(9,M324:M329)</f>
        <v>0</v>
      </c>
      <c r="N330" s="217">
        <f t="shared" si="49"/>
        <v>0</v>
      </c>
      <c r="O330" s="217">
        <f t="shared" si="49"/>
        <v>0</v>
      </c>
      <c r="P330" s="221" t="str">
        <f t="shared" si="36"/>
        <v/>
      </c>
    </row>
    <row r="331" spans="1:16" ht="24" hidden="1" outlineLevel="2" x14ac:dyDescent="0.2">
      <c r="A331" s="246" t="s">
        <v>304</v>
      </c>
      <c r="B331" s="222" t="s">
        <v>596</v>
      </c>
      <c r="C331" s="209">
        <v>10.691000000000001</v>
      </c>
      <c r="D331" s="210" t="s">
        <v>109</v>
      </c>
      <c r="E331" s="211"/>
      <c r="F331" s="212" t="s">
        <v>305</v>
      </c>
      <c r="G331" s="222" t="s">
        <v>6</v>
      </c>
      <c r="H331" s="214"/>
      <c r="I331" s="214"/>
      <c r="J331" s="216">
        <v>5359</v>
      </c>
      <c r="K331" s="217"/>
      <c r="L331" s="217"/>
      <c r="M331" s="217">
        <f t="shared" si="45"/>
        <v>0</v>
      </c>
      <c r="N331" s="218"/>
      <c r="O331" s="219">
        <f t="shared" si="46"/>
        <v>0</v>
      </c>
      <c r="P331" s="221" t="str">
        <f t="shared" si="36"/>
        <v/>
      </c>
    </row>
    <row r="332" spans="1:16" ht="24" hidden="1" outlineLevel="2" x14ac:dyDescent="0.2">
      <c r="A332" s="246" t="s">
        <v>304</v>
      </c>
      <c r="B332" s="222" t="s">
        <v>596</v>
      </c>
      <c r="C332" s="209">
        <v>10.932</v>
      </c>
      <c r="D332" s="210" t="s">
        <v>109</v>
      </c>
      <c r="E332" s="211"/>
      <c r="F332" s="247" t="s">
        <v>306</v>
      </c>
      <c r="G332" s="222" t="s">
        <v>6</v>
      </c>
      <c r="H332" s="214"/>
      <c r="I332" s="214"/>
      <c r="J332" s="216">
        <v>186220</v>
      </c>
      <c r="K332" s="217"/>
      <c r="L332" s="217"/>
      <c r="M332" s="217">
        <f t="shared" si="45"/>
        <v>0</v>
      </c>
      <c r="N332" s="218"/>
      <c r="O332" s="219">
        <f t="shared" si="46"/>
        <v>0</v>
      </c>
      <c r="P332" s="221" t="str">
        <f t="shared" si="36"/>
        <v/>
      </c>
    </row>
    <row r="333" spans="1:16" ht="36" hidden="1" outlineLevel="2" x14ac:dyDescent="0.2">
      <c r="A333" s="246" t="s">
        <v>304</v>
      </c>
      <c r="B333" s="222" t="s">
        <v>596</v>
      </c>
      <c r="C333" s="209">
        <v>12.113</v>
      </c>
      <c r="D333" s="210" t="s">
        <v>95</v>
      </c>
      <c r="E333" s="211"/>
      <c r="F333" s="247" t="s">
        <v>307</v>
      </c>
      <c r="G333" s="222" t="s">
        <v>6</v>
      </c>
      <c r="H333" s="214"/>
      <c r="I333" s="214"/>
      <c r="J333" s="216">
        <v>3070</v>
      </c>
      <c r="K333" s="217"/>
      <c r="L333" s="217"/>
      <c r="M333" s="217">
        <f t="shared" si="45"/>
        <v>0</v>
      </c>
      <c r="N333" s="218"/>
      <c r="O333" s="219">
        <f t="shared" si="46"/>
        <v>0</v>
      </c>
      <c r="P333" s="221" t="str">
        <f t="shared" si="36"/>
        <v/>
      </c>
    </row>
    <row r="334" spans="1:16" ht="24" hidden="1" outlineLevel="2" x14ac:dyDescent="0.2">
      <c r="A334" s="246" t="s">
        <v>304</v>
      </c>
      <c r="B334" s="222" t="s">
        <v>596</v>
      </c>
      <c r="C334" s="209">
        <v>15.608000000000001</v>
      </c>
      <c r="D334" s="210" t="s">
        <v>106</v>
      </c>
      <c r="E334" s="211"/>
      <c r="F334" s="247" t="s">
        <v>308</v>
      </c>
      <c r="G334" s="222" t="s">
        <v>6</v>
      </c>
      <c r="H334" s="214"/>
      <c r="I334" s="214"/>
      <c r="J334" s="216">
        <v>86576</v>
      </c>
      <c r="K334" s="217"/>
      <c r="L334" s="217"/>
      <c r="M334" s="217">
        <f t="shared" si="45"/>
        <v>0</v>
      </c>
      <c r="N334" s="218"/>
      <c r="O334" s="219">
        <f t="shared" si="46"/>
        <v>0</v>
      </c>
      <c r="P334" s="221" t="str">
        <f t="shared" ref="P334:P397" si="50">IF(O334&lt;&gt;0,"SUBRECIPIENT EXPENSES CANNOT EXCEED COLUMN 11","")</f>
        <v/>
      </c>
    </row>
    <row r="335" spans="1:16" ht="24" hidden="1" outlineLevel="2" x14ac:dyDescent="0.2">
      <c r="A335" s="246" t="s">
        <v>304</v>
      </c>
      <c r="B335" s="222" t="s">
        <v>596</v>
      </c>
      <c r="C335" s="209">
        <v>15.631</v>
      </c>
      <c r="D335" s="210" t="s">
        <v>106</v>
      </c>
      <c r="E335" s="211"/>
      <c r="F335" s="247" t="s">
        <v>440</v>
      </c>
      <c r="G335" s="222" t="s">
        <v>6</v>
      </c>
      <c r="H335" s="214"/>
      <c r="I335" s="214"/>
      <c r="J335" s="216">
        <v>0</v>
      </c>
      <c r="K335" s="217"/>
      <c r="L335" s="217"/>
      <c r="M335" s="217">
        <f t="shared" si="45"/>
        <v>0</v>
      </c>
      <c r="N335" s="218"/>
      <c r="O335" s="219">
        <f t="shared" si="46"/>
        <v>0</v>
      </c>
      <c r="P335" s="221" t="str">
        <f t="shared" si="50"/>
        <v/>
      </c>
    </row>
    <row r="336" spans="1:16" ht="24" hidden="1" outlineLevel="2" x14ac:dyDescent="0.2">
      <c r="A336" s="246" t="s">
        <v>304</v>
      </c>
      <c r="B336" s="222" t="s">
        <v>596</v>
      </c>
      <c r="C336" s="209">
        <v>15.664999999999999</v>
      </c>
      <c r="D336" s="210" t="s">
        <v>106</v>
      </c>
      <c r="E336" s="211"/>
      <c r="F336" s="247" t="s">
        <v>597</v>
      </c>
      <c r="G336" s="222" t="s">
        <v>6</v>
      </c>
      <c r="H336" s="214"/>
      <c r="I336" s="214"/>
      <c r="J336" s="216">
        <v>22844</v>
      </c>
      <c r="K336" s="217"/>
      <c r="L336" s="217"/>
      <c r="M336" s="217">
        <f t="shared" si="45"/>
        <v>0</v>
      </c>
      <c r="N336" s="218"/>
      <c r="O336" s="219">
        <f t="shared" si="46"/>
        <v>0</v>
      </c>
      <c r="P336" s="221" t="str">
        <f t="shared" si="50"/>
        <v/>
      </c>
    </row>
    <row r="337" spans="1:16" ht="24" hidden="1" outlineLevel="2" x14ac:dyDescent="0.2">
      <c r="A337" s="246" t="s">
        <v>304</v>
      </c>
      <c r="B337" s="222" t="s">
        <v>596</v>
      </c>
      <c r="C337" s="209">
        <v>15.808</v>
      </c>
      <c r="D337" s="210" t="s">
        <v>106</v>
      </c>
      <c r="E337" s="211"/>
      <c r="F337" s="247" t="s">
        <v>598</v>
      </c>
      <c r="G337" s="222" t="s">
        <v>6</v>
      </c>
      <c r="H337" s="214"/>
      <c r="I337" s="214"/>
      <c r="J337" s="216">
        <v>704</v>
      </c>
      <c r="K337" s="217"/>
      <c r="L337" s="217"/>
      <c r="M337" s="217">
        <f t="shared" si="45"/>
        <v>0</v>
      </c>
      <c r="N337" s="218"/>
      <c r="O337" s="219">
        <f t="shared" si="46"/>
        <v>0</v>
      </c>
      <c r="P337" s="221" t="str">
        <f t="shared" si="50"/>
        <v/>
      </c>
    </row>
    <row r="338" spans="1:16" ht="24" hidden="1" outlineLevel="2" x14ac:dyDescent="0.2">
      <c r="A338" s="246" t="s">
        <v>304</v>
      </c>
      <c r="B338" s="222" t="s">
        <v>596</v>
      </c>
      <c r="C338" s="209">
        <v>15.81</v>
      </c>
      <c r="D338" s="210" t="s">
        <v>106</v>
      </c>
      <c r="E338" s="211"/>
      <c r="F338" s="247" t="s">
        <v>309</v>
      </c>
      <c r="G338" s="222" t="s">
        <v>6</v>
      </c>
      <c r="H338" s="214"/>
      <c r="I338" s="214"/>
      <c r="J338" s="216">
        <v>84226</v>
      </c>
      <c r="K338" s="217"/>
      <c r="L338" s="217"/>
      <c r="M338" s="217">
        <f t="shared" si="45"/>
        <v>0</v>
      </c>
      <c r="N338" s="218"/>
      <c r="O338" s="219">
        <f t="shared" si="46"/>
        <v>0</v>
      </c>
      <c r="P338" s="221" t="str">
        <f t="shared" si="50"/>
        <v/>
      </c>
    </row>
    <row r="339" spans="1:16" ht="24" hidden="1" outlineLevel="2" x14ac:dyDescent="0.2">
      <c r="A339" s="246" t="s">
        <v>304</v>
      </c>
      <c r="B339" s="222" t="s">
        <v>596</v>
      </c>
      <c r="C339" s="209">
        <v>15.814</v>
      </c>
      <c r="D339" s="210" t="s">
        <v>106</v>
      </c>
      <c r="E339" s="211"/>
      <c r="F339" s="212" t="s">
        <v>599</v>
      </c>
      <c r="G339" s="222" t="s">
        <v>6</v>
      </c>
      <c r="H339" s="214"/>
      <c r="I339" s="214"/>
      <c r="J339" s="216">
        <v>8019</v>
      </c>
      <c r="K339" s="217"/>
      <c r="L339" s="217"/>
      <c r="M339" s="217">
        <f t="shared" si="45"/>
        <v>0</v>
      </c>
      <c r="N339" s="218"/>
      <c r="O339" s="219">
        <f t="shared" si="46"/>
        <v>0</v>
      </c>
      <c r="P339" s="221" t="str">
        <f t="shared" si="50"/>
        <v/>
      </c>
    </row>
    <row r="340" spans="1:16" ht="24" hidden="1" outlineLevel="2" x14ac:dyDescent="0.2">
      <c r="A340" s="246" t="s">
        <v>304</v>
      </c>
      <c r="B340" s="222" t="s">
        <v>596</v>
      </c>
      <c r="C340" s="209">
        <v>15.981</v>
      </c>
      <c r="D340" s="210" t="s">
        <v>106</v>
      </c>
      <c r="E340" s="211"/>
      <c r="F340" s="212" t="s">
        <v>310</v>
      </c>
      <c r="G340" s="222" t="s">
        <v>6</v>
      </c>
      <c r="H340" s="214"/>
      <c r="I340" s="214"/>
      <c r="J340" s="216">
        <v>4918</v>
      </c>
      <c r="K340" s="217"/>
      <c r="L340" s="217"/>
      <c r="M340" s="217">
        <f t="shared" si="45"/>
        <v>0</v>
      </c>
      <c r="N340" s="218"/>
      <c r="O340" s="219">
        <f t="shared" si="46"/>
        <v>0</v>
      </c>
      <c r="P340" s="221" t="str">
        <f t="shared" si="50"/>
        <v/>
      </c>
    </row>
    <row r="341" spans="1:16" ht="36" hidden="1" outlineLevel="2" x14ac:dyDescent="0.2">
      <c r="A341" s="246" t="s">
        <v>304</v>
      </c>
      <c r="B341" s="222" t="s">
        <v>596</v>
      </c>
      <c r="C341" s="209">
        <v>66.034000000000006</v>
      </c>
      <c r="D341" s="210" t="s">
        <v>100</v>
      </c>
      <c r="E341" s="211"/>
      <c r="F341" s="212" t="s">
        <v>311</v>
      </c>
      <c r="G341" s="222" t="s">
        <v>6</v>
      </c>
      <c r="H341" s="214"/>
      <c r="I341" s="214"/>
      <c r="J341" s="216">
        <v>337528</v>
      </c>
      <c r="K341" s="217"/>
      <c r="L341" s="217"/>
      <c r="M341" s="217">
        <f t="shared" si="45"/>
        <v>0</v>
      </c>
      <c r="N341" s="218"/>
      <c r="O341" s="219">
        <f t="shared" si="46"/>
        <v>0</v>
      </c>
      <c r="P341" s="221" t="str">
        <f t="shared" si="50"/>
        <v/>
      </c>
    </row>
    <row r="342" spans="1:16" ht="24" hidden="1" outlineLevel="2" x14ac:dyDescent="0.2">
      <c r="A342" s="246" t="s">
        <v>304</v>
      </c>
      <c r="B342" s="222" t="s">
        <v>596</v>
      </c>
      <c r="C342" s="209">
        <v>66.040000000000006</v>
      </c>
      <c r="D342" s="210" t="s">
        <v>100</v>
      </c>
      <c r="E342" s="211"/>
      <c r="F342" s="249" t="s">
        <v>312</v>
      </c>
      <c r="G342" s="222" t="s">
        <v>6</v>
      </c>
      <c r="H342" s="214"/>
      <c r="I342" s="214"/>
      <c r="J342" s="216">
        <v>257577</v>
      </c>
      <c r="K342" s="217"/>
      <c r="L342" s="217"/>
      <c r="M342" s="250">
        <f t="shared" ref="M342:M352" si="51">K342-L342</f>
        <v>0</v>
      </c>
      <c r="N342" s="218"/>
      <c r="O342" s="219">
        <f t="shared" ref="O342:O352" si="52">IF(N342-L342&gt;0,N342-L342,0)</f>
        <v>0</v>
      </c>
      <c r="P342" s="221" t="str">
        <f t="shared" si="50"/>
        <v/>
      </c>
    </row>
    <row r="343" spans="1:16" ht="24" hidden="1" outlineLevel="2" x14ac:dyDescent="0.2">
      <c r="A343" s="246" t="s">
        <v>304</v>
      </c>
      <c r="B343" s="222" t="s">
        <v>596</v>
      </c>
      <c r="C343" s="209">
        <v>66.042000000000002</v>
      </c>
      <c r="D343" s="210" t="s">
        <v>100</v>
      </c>
      <c r="E343" s="211"/>
      <c r="F343" s="212" t="s">
        <v>313</v>
      </c>
      <c r="G343" s="222" t="s">
        <v>6</v>
      </c>
      <c r="H343" s="214"/>
      <c r="I343" s="214"/>
      <c r="J343" s="216">
        <v>50188</v>
      </c>
      <c r="K343" s="217"/>
      <c r="L343" s="217"/>
      <c r="M343" s="250">
        <f t="shared" si="51"/>
        <v>0</v>
      </c>
      <c r="N343" s="218"/>
      <c r="O343" s="219">
        <f t="shared" si="52"/>
        <v>0</v>
      </c>
      <c r="P343" s="221" t="str">
        <f t="shared" si="50"/>
        <v/>
      </c>
    </row>
    <row r="344" spans="1:16" ht="48" hidden="1" outlineLevel="2" x14ac:dyDescent="0.2">
      <c r="A344" s="246" t="s">
        <v>304</v>
      </c>
      <c r="B344" s="222" t="s">
        <v>596</v>
      </c>
      <c r="C344" s="209">
        <v>66.441999999999993</v>
      </c>
      <c r="D344" s="210" t="s">
        <v>100</v>
      </c>
      <c r="E344" s="211"/>
      <c r="F344" s="212" t="s">
        <v>600</v>
      </c>
      <c r="G344" s="222" t="s">
        <v>6</v>
      </c>
      <c r="H344" s="214"/>
      <c r="I344" s="214"/>
      <c r="J344" s="216">
        <v>1617</v>
      </c>
      <c r="K344" s="217"/>
      <c r="L344" s="217"/>
      <c r="M344" s="250">
        <f t="shared" ref="M344" si="53">K344-L344</f>
        <v>0</v>
      </c>
      <c r="N344" s="218"/>
      <c r="O344" s="219">
        <f t="shared" ref="O344" si="54">IF(N344-L344&gt;0,N344-L344,0)</f>
        <v>0</v>
      </c>
      <c r="P344" s="221" t="str">
        <f t="shared" si="50"/>
        <v/>
      </c>
    </row>
    <row r="345" spans="1:16" ht="24" hidden="1" outlineLevel="2" x14ac:dyDescent="0.2">
      <c r="A345" s="246" t="s">
        <v>304</v>
      </c>
      <c r="B345" s="222" t="s">
        <v>596</v>
      </c>
      <c r="C345" s="209">
        <v>66.444000000000003</v>
      </c>
      <c r="D345" s="210" t="s">
        <v>100</v>
      </c>
      <c r="E345" s="211"/>
      <c r="F345" s="212" t="s">
        <v>441</v>
      </c>
      <c r="G345" s="222" t="s">
        <v>6</v>
      </c>
      <c r="H345" s="214"/>
      <c r="I345" s="214"/>
      <c r="J345" s="216">
        <v>117000</v>
      </c>
      <c r="K345" s="217"/>
      <c r="L345" s="217"/>
      <c r="M345" s="250">
        <f t="shared" si="51"/>
        <v>0</v>
      </c>
      <c r="N345" s="218"/>
      <c r="O345" s="219">
        <f t="shared" si="52"/>
        <v>0</v>
      </c>
      <c r="P345" s="221" t="str">
        <f t="shared" si="50"/>
        <v/>
      </c>
    </row>
    <row r="346" spans="1:16" ht="24" hidden="1" outlineLevel="2" x14ac:dyDescent="0.2">
      <c r="A346" s="246" t="s">
        <v>304</v>
      </c>
      <c r="B346" s="222" t="s">
        <v>596</v>
      </c>
      <c r="C346" s="209">
        <v>66.447000000000003</v>
      </c>
      <c r="D346" s="210" t="s">
        <v>100</v>
      </c>
      <c r="E346" s="211"/>
      <c r="F346" s="212" t="s">
        <v>601</v>
      </c>
      <c r="G346" s="222" t="s">
        <v>6</v>
      </c>
      <c r="H346" s="214"/>
      <c r="I346" s="214"/>
      <c r="J346" s="216">
        <v>496</v>
      </c>
      <c r="K346" s="250"/>
      <c r="L346" s="217"/>
      <c r="M346" s="250">
        <f t="shared" si="51"/>
        <v>0</v>
      </c>
      <c r="N346" s="218"/>
      <c r="O346" s="219">
        <f t="shared" si="52"/>
        <v>0</v>
      </c>
      <c r="P346" s="221" t="str">
        <f t="shared" si="50"/>
        <v/>
      </c>
    </row>
    <row r="347" spans="1:16" ht="24" hidden="1" outlineLevel="2" x14ac:dyDescent="0.2">
      <c r="A347" s="246" t="s">
        <v>304</v>
      </c>
      <c r="B347" s="222" t="s">
        <v>596</v>
      </c>
      <c r="C347" s="251">
        <v>66.453999999999994</v>
      </c>
      <c r="D347" s="252" t="s">
        <v>100</v>
      </c>
      <c r="E347" s="253"/>
      <c r="F347" s="254" t="s">
        <v>314</v>
      </c>
      <c r="G347" s="222" t="s">
        <v>6</v>
      </c>
      <c r="H347" s="214"/>
      <c r="I347" s="214"/>
      <c r="J347" s="216">
        <v>129062</v>
      </c>
      <c r="K347" s="250"/>
      <c r="L347" s="217"/>
      <c r="M347" s="250">
        <f t="shared" si="51"/>
        <v>0</v>
      </c>
      <c r="N347" s="255"/>
      <c r="O347" s="219">
        <f t="shared" si="52"/>
        <v>0</v>
      </c>
      <c r="P347" s="221" t="str">
        <f t="shared" si="50"/>
        <v/>
      </c>
    </row>
    <row r="348" spans="1:16" ht="24" hidden="1" outlineLevel="2" x14ac:dyDescent="0.2">
      <c r="A348" s="246" t="s">
        <v>304</v>
      </c>
      <c r="B348" s="222" t="s">
        <v>596</v>
      </c>
      <c r="C348" s="209">
        <v>66.457999999999998</v>
      </c>
      <c r="D348" s="210" t="s">
        <v>100</v>
      </c>
      <c r="E348" s="211"/>
      <c r="F348" s="247" t="s">
        <v>315</v>
      </c>
      <c r="G348" s="222" t="s">
        <v>6</v>
      </c>
      <c r="H348" s="214"/>
      <c r="I348" s="214"/>
      <c r="J348" s="216">
        <v>8043731</v>
      </c>
      <c r="K348" s="250"/>
      <c r="L348" s="217"/>
      <c r="M348" s="250">
        <f t="shared" si="51"/>
        <v>0</v>
      </c>
      <c r="N348" s="255"/>
      <c r="O348" s="219">
        <f t="shared" si="52"/>
        <v>0</v>
      </c>
      <c r="P348" s="221" t="str">
        <f t="shared" si="50"/>
        <v/>
      </c>
    </row>
    <row r="349" spans="1:16" ht="24" hidden="1" outlineLevel="2" x14ac:dyDescent="0.2">
      <c r="A349" s="246" t="s">
        <v>304</v>
      </c>
      <c r="B349" s="222" t="s">
        <v>596</v>
      </c>
      <c r="C349" s="209">
        <v>66.460999999999999</v>
      </c>
      <c r="D349" s="210" t="s">
        <v>100</v>
      </c>
      <c r="E349" s="211"/>
      <c r="F349" s="212" t="s">
        <v>316</v>
      </c>
      <c r="G349" s="222" t="s">
        <v>6</v>
      </c>
      <c r="H349" s="214"/>
      <c r="I349" s="214"/>
      <c r="J349" s="216">
        <v>188832</v>
      </c>
      <c r="K349" s="250"/>
      <c r="L349" s="217"/>
      <c r="M349" s="250">
        <f t="shared" si="51"/>
        <v>0</v>
      </c>
      <c r="N349" s="255"/>
      <c r="O349" s="219">
        <f t="shared" si="52"/>
        <v>0</v>
      </c>
      <c r="P349" s="221" t="str">
        <f t="shared" si="50"/>
        <v/>
      </c>
    </row>
    <row r="350" spans="1:16" ht="24" hidden="1" outlineLevel="2" x14ac:dyDescent="0.2">
      <c r="A350" s="246" t="s">
        <v>304</v>
      </c>
      <c r="B350" s="222" t="s">
        <v>596</v>
      </c>
      <c r="C350" s="209">
        <v>66.468000000000004</v>
      </c>
      <c r="D350" s="210" t="s">
        <v>100</v>
      </c>
      <c r="E350" s="211"/>
      <c r="F350" s="212" t="s">
        <v>317</v>
      </c>
      <c r="G350" s="222" t="s">
        <v>6</v>
      </c>
      <c r="H350" s="214"/>
      <c r="I350" s="214"/>
      <c r="J350" s="216">
        <v>13437380</v>
      </c>
      <c r="K350" s="250"/>
      <c r="L350" s="217"/>
      <c r="M350" s="250">
        <f t="shared" si="51"/>
        <v>0</v>
      </c>
      <c r="N350" s="255"/>
      <c r="O350" s="219">
        <f t="shared" si="52"/>
        <v>0</v>
      </c>
      <c r="P350" s="221" t="str">
        <f t="shared" si="50"/>
        <v/>
      </c>
    </row>
    <row r="351" spans="1:16" ht="24" hidden="1" outlineLevel="2" x14ac:dyDescent="0.2">
      <c r="A351" s="246" t="s">
        <v>304</v>
      </c>
      <c r="B351" s="222" t="s">
        <v>596</v>
      </c>
      <c r="C351" s="209">
        <v>66.480999999999995</v>
      </c>
      <c r="D351" s="210" t="s">
        <v>100</v>
      </c>
      <c r="E351" s="211"/>
      <c r="F351" s="212" t="s">
        <v>318</v>
      </c>
      <c r="G351" s="222" t="s">
        <v>6</v>
      </c>
      <c r="H351" s="214"/>
      <c r="I351" s="214"/>
      <c r="J351" s="216">
        <v>2989155</v>
      </c>
      <c r="K351" s="250"/>
      <c r="L351" s="217"/>
      <c r="M351" s="250">
        <f t="shared" si="51"/>
        <v>0</v>
      </c>
      <c r="N351" s="255"/>
      <c r="O351" s="219">
        <f t="shared" si="52"/>
        <v>0</v>
      </c>
      <c r="P351" s="221" t="str">
        <f t="shared" si="50"/>
        <v/>
      </c>
    </row>
    <row r="352" spans="1:16" ht="24" hidden="1" outlineLevel="2" x14ac:dyDescent="0.2">
      <c r="A352" s="246" t="s">
        <v>304</v>
      </c>
      <c r="B352" s="222" t="s">
        <v>596</v>
      </c>
      <c r="C352" s="209">
        <v>66.605000000000004</v>
      </c>
      <c r="D352" s="210" t="s">
        <v>100</v>
      </c>
      <c r="E352" s="211"/>
      <c r="F352" s="212" t="s">
        <v>319</v>
      </c>
      <c r="G352" s="222" t="s">
        <v>6</v>
      </c>
      <c r="H352" s="214"/>
      <c r="I352" s="214"/>
      <c r="J352" s="216">
        <v>4567809</v>
      </c>
      <c r="K352" s="250"/>
      <c r="L352" s="217"/>
      <c r="M352" s="250">
        <f t="shared" si="51"/>
        <v>0</v>
      </c>
      <c r="N352" s="255"/>
      <c r="O352" s="219">
        <f t="shared" si="52"/>
        <v>0</v>
      </c>
      <c r="P352" s="221" t="str">
        <f t="shared" si="50"/>
        <v/>
      </c>
    </row>
    <row r="353" spans="1:16" ht="24" hidden="1" outlineLevel="2" x14ac:dyDescent="0.2">
      <c r="A353" s="246" t="s">
        <v>304</v>
      </c>
      <c r="B353" s="222" t="s">
        <v>596</v>
      </c>
      <c r="C353" s="209">
        <v>66.608000000000004</v>
      </c>
      <c r="D353" s="210" t="s">
        <v>100</v>
      </c>
      <c r="E353" s="211"/>
      <c r="F353" s="212" t="s">
        <v>320</v>
      </c>
      <c r="G353" s="222" t="s">
        <v>6</v>
      </c>
      <c r="H353" s="214"/>
      <c r="I353" s="214"/>
      <c r="J353" s="216">
        <v>34296</v>
      </c>
      <c r="K353" s="217"/>
      <c r="L353" s="217"/>
      <c r="M353" s="217">
        <f t="shared" ref="M353:M360" si="55">K353-L353</f>
        <v>0</v>
      </c>
      <c r="N353" s="218"/>
      <c r="O353" s="219">
        <f t="shared" ref="O353:O360" si="56">IF(N353-L353&gt;0,N353-L353,0)</f>
        <v>0</v>
      </c>
      <c r="P353" s="221" t="str">
        <f t="shared" si="50"/>
        <v/>
      </c>
    </row>
    <row r="354" spans="1:16" ht="24" hidden="1" outlineLevel="2" x14ac:dyDescent="0.2">
      <c r="A354" s="246" t="s">
        <v>304</v>
      </c>
      <c r="B354" s="222" t="s">
        <v>596</v>
      </c>
      <c r="C354" s="209">
        <v>66.707999999999998</v>
      </c>
      <c r="D354" s="210" t="s">
        <v>100</v>
      </c>
      <c r="E354" s="211"/>
      <c r="F354" s="212" t="s">
        <v>321</v>
      </c>
      <c r="G354" s="222" t="s">
        <v>6</v>
      </c>
      <c r="H354" s="214"/>
      <c r="I354" s="214"/>
      <c r="J354" s="216">
        <v>31222</v>
      </c>
      <c r="K354" s="217"/>
      <c r="L354" s="217"/>
      <c r="M354" s="217">
        <f t="shared" ref="M354" si="57">K354-L354</f>
        <v>0</v>
      </c>
      <c r="N354" s="218"/>
      <c r="O354" s="219">
        <f t="shared" ref="O354" si="58">IF(N354-L354&gt;0,N354-L354,0)</f>
        <v>0</v>
      </c>
      <c r="P354" s="221" t="str">
        <f t="shared" si="50"/>
        <v/>
      </c>
    </row>
    <row r="355" spans="1:16" ht="36" hidden="1" outlineLevel="2" x14ac:dyDescent="0.2">
      <c r="A355" s="246" t="s">
        <v>304</v>
      </c>
      <c r="B355" s="222" t="s">
        <v>596</v>
      </c>
      <c r="C355" s="209">
        <v>66.802000000000007</v>
      </c>
      <c r="D355" s="210" t="s">
        <v>100</v>
      </c>
      <c r="E355" s="211"/>
      <c r="F355" s="247" t="s">
        <v>322</v>
      </c>
      <c r="G355" s="222" t="s">
        <v>6</v>
      </c>
      <c r="H355" s="214"/>
      <c r="I355" s="214"/>
      <c r="J355" s="216">
        <v>125295</v>
      </c>
      <c r="K355" s="217"/>
      <c r="L355" s="217"/>
      <c r="M355" s="217">
        <f t="shared" si="55"/>
        <v>0</v>
      </c>
      <c r="N355" s="218"/>
      <c r="O355" s="219">
        <f t="shared" si="56"/>
        <v>0</v>
      </c>
      <c r="P355" s="221" t="str">
        <f t="shared" si="50"/>
        <v/>
      </c>
    </row>
    <row r="356" spans="1:16" ht="24" hidden="1" outlineLevel="2" x14ac:dyDescent="0.2">
      <c r="A356" s="246" t="s">
        <v>304</v>
      </c>
      <c r="B356" s="222" t="s">
        <v>596</v>
      </c>
      <c r="C356" s="209">
        <v>66.804000000000002</v>
      </c>
      <c r="D356" s="210" t="s">
        <v>100</v>
      </c>
      <c r="E356" s="211"/>
      <c r="F356" s="247" t="s">
        <v>323</v>
      </c>
      <c r="G356" s="222" t="s">
        <v>6</v>
      </c>
      <c r="H356" s="214"/>
      <c r="I356" s="214"/>
      <c r="J356" s="216">
        <v>225259</v>
      </c>
      <c r="K356" s="217"/>
      <c r="L356" s="217"/>
      <c r="M356" s="217">
        <f t="shared" si="55"/>
        <v>0</v>
      </c>
      <c r="N356" s="218"/>
      <c r="O356" s="219">
        <f t="shared" si="56"/>
        <v>0</v>
      </c>
      <c r="P356" s="221" t="str">
        <f t="shared" si="50"/>
        <v/>
      </c>
    </row>
    <row r="357" spans="1:16" ht="24" hidden="1" outlineLevel="2" x14ac:dyDescent="0.2">
      <c r="A357" s="246" t="s">
        <v>304</v>
      </c>
      <c r="B357" s="222" t="s">
        <v>596</v>
      </c>
      <c r="C357" s="209">
        <v>66.805000000000007</v>
      </c>
      <c r="D357" s="210" t="s">
        <v>100</v>
      </c>
      <c r="E357" s="211"/>
      <c r="F357" s="247" t="s">
        <v>324</v>
      </c>
      <c r="G357" s="222" t="s">
        <v>6</v>
      </c>
      <c r="H357" s="214"/>
      <c r="I357" s="214"/>
      <c r="J357" s="216">
        <v>522250</v>
      </c>
      <c r="K357" s="217"/>
      <c r="L357" s="217"/>
      <c r="M357" s="217">
        <f t="shared" si="55"/>
        <v>0</v>
      </c>
      <c r="N357" s="218"/>
      <c r="O357" s="219">
        <f t="shared" si="56"/>
        <v>0</v>
      </c>
      <c r="P357" s="221" t="str">
        <f t="shared" si="50"/>
        <v/>
      </c>
    </row>
    <row r="358" spans="1:16" ht="24" hidden="1" outlineLevel="2" x14ac:dyDescent="0.2">
      <c r="A358" s="246" t="s">
        <v>304</v>
      </c>
      <c r="B358" s="222" t="s">
        <v>596</v>
      </c>
      <c r="C358" s="209">
        <v>66.808000000000007</v>
      </c>
      <c r="D358" s="210" t="s">
        <v>100</v>
      </c>
      <c r="E358" s="211"/>
      <c r="F358" s="247" t="s">
        <v>325</v>
      </c>
      <c r="G358" s="222" t="s">
        <v>6</v>
      </c>
      <c r="H358" s="214"/>
      <c r="I358" s="214"/>
      <c r="J358" s="216">
        <v>0</v>
      </c>
      <c r="K358" s="217"/>
      <c r="L358" s="217"/>
      <c r="M358" s="217">
        <f t="shared" si="55"/>
        <v>0</v>
      </c>
      <c r="N358" s="218"/>
      <c r="O358" s="219">
        <f t="shared" si="56"/>
        <v>0</v>
      </c>
      <c r="P358" s="221" t="str">
        <f t="shared" si="50"/>
        <v/>
      </c>
    </row>
    <row r="359" spans="1:16" ht="24" hidden="1" outlineLevel="2" x14ac:dyDescent="0.2">
      <c r="A359" s="246" t="s">
        <v>304</v>
      </c>
      <c r="B359" s="222" t="s">
        <v>596</v>
      </c>
      <c r="C359" s="209">
        <v>66.808999999999997</v>
      </c>
      <c r="D359" s="210" t="s">
        <v>100</v>
      </c>
      <c r="E359" s="235"/>
      <c r="F359" s="237" t="s">
        <v>326</v>
      </c>
      <c r="G359" s="222" t="s">
        <v>6</v>
      </c>
      <c r="H359" s="214"/>
      <c r="I359" s="214"/>
      <c r="J359" s="216">
        <v>103521</v>
      </c>
      <c r="K359" s="217"/>
      <c r="L359" s="217"/>
      <c r="M359" s="217">
        <f t="shared" si="55"/>
        <v>0</v>
      </c>
      <c r="N359" s="218"/>
      <c r="O359" s="219">
        <f t="shared" si="56"/>
        <v>0</v>
      </c>
      <c r="P359" s="221" t="str">
        <f t="shared" si="50"/>
        <v/>
      </c>
    </row>
    <row r="360" spans="1:16" ht="24" hidden="1" outlineLevel="2" x14ac:dyDescent="0.2">
      <c r="A360" s="246" t="s">
        <v>304</v>
      </c>
      <c r="B360" s="222" t="s">
        <v>596</v>
      </c>
      <c r="C360" s="209">
        <v>66.816999999999993</v>
      </c>
      <c r="D360" s="210" t="s">
        <v>100</v>
      </c>
      <c r="E360" s="211"/>
      <c r="F360" s="247" t="s">
        <v>327</v>
      </c>
      <c r="G360" s="222" t="s">
        <v>6</v>
      </c>
      <c r="H360" s="214"/>
      <c r="I360" s="214"/>
      <c r="J360" s="216">
        <v>685597</v>
      </c>
      <c r="K360" s="217"/>
      <c r="L360" s="217"/>
      <c r="M360" s="217">
        <f t="shared" si="55"/>
        <v>0</v>
      </c>
      <c r="N360" s="218"/>
      <c r="O360" s="219">
        <f t="shared" si="56"/>
        <v>0</v>
      </c>
      <c r="P360" s="221" t="str">
        <f t="shared" si="50"/>
        <v/>
      </c>
    </row>
    <row r="361" spans="1:16" ht="36" hidden="1" outlineLevel="2" x14ac:dyDescent="0.2">
      <c r="A361" s="246" t="s">
        <v>304</v>
      </c>
      <c r="B361" s="222" t="s">
        <v>596</v>
      </c>
      <c r="C361" s="209">
        <v>90.600999999999999</v>
      </c>
      <c r="D361" s="210" t="s">
        <v>350</v>
      </c>
      <c r="E361" s="211"/>
      <c r="F361" s="247" t="s">
        <v>442</v>
      </c>
      <c r="G361" s="222" t="s">
        <v>6</v>
      </c>
      <c r="H361" s="214"/>
      <c r="I361" s="214"/>
      <c r="J361" s="216">
        <v>18971</v>
      </c>
      <c r="K361" s="217"/>
      <c r="L361" s="217"/>
      <c r="M361" s="217">
        <f t="shared" ref="M361:M392" si="59">K361-L361</f>
        <v>0</v>
      </c>
      <c r="N361" s="242"/>
      <c r="O361" s="219">
        <f t="shared" ref="O361:O392" si="60">IF(N361-L361&gt;0,N361-L361,0)</f>
        <v>0</v>
      </c>
      <c r="P361" s="221" t="str">
        <f t="shared" si="50"/>
        <v/>
      </c>
    </row>
    <row r="362" spans="1:16" ht="24" hidden="1" outlineLevel="2" x14ac:dyDescent="0.2">
      <c r="A362" s="246" t="s">
        <v>304</v>
      </c>
      <c r="B362" s="222" t="s">
        <v>596</v>
      </c>
      <c r="C362" s="209">
        <v>97.022999999999996</v>
      </c>
      <c r="D362" s="210" t="s">
        <v>328</v>
      </c>
      <c r="E362" s="211"/>
      <c r="F362" s="247" t="s">
        <v>329</v>
      </c>
      <c r="G362" s="222" t="s">
        <v>6</v>
      </c>
      <c r="H362" s="214"/>
      <c r="I362" s="214"/>
      <c r="J362" s="216">
        <v>293186</v>
      </c>
      <c r="K362" s="256"/>
      <c r="L362" s="256"/>
      <c r="M362" s="217">
        <f t="shared" si="59"/>
        <v>0</v>
      </c>
      <c r="N362" s="218"/>
      <c r="O362" s="219">
        <f t="shared" si="60"/>
        <v>0</v>
      </c>
      <c r="P362" s="221" t="str">
        <f t="shared" si="50"/>
        <v/>
      </c>
    </row>
    <row r="363" spans="1:16" ht="24" hidden="1" outlineLevel="2" x14ac:dyDescent="0.2">
      <c r="A363" s="246" t="s">
        <v>304</v>
      </c>
      <c r="B363" s="222" t="s">
        <v>596</v>
      </c>
      <c r="C363" s="209">
        <v>97.040999999999997</v>
      </c>
      <c r="D363" s="210" t="s">
        <v>328</v>
      </c>
      <c r="E363" s="211"/>
      <c r="F363" s="247" t="s">
        <v>330</v>
      </c>
      <c r="G363" s="222" t="s">
        <v>6</v>
      </c>
      <c r="H363" s="214"/>
      <c r="I363" s="214"/>
      <c r="J363" s="216">
        <v>186726</v>
      </c>
      <c r="K363" s="256"/>
      <c r="L363" s="256"/>
      <c r="M363" s="217">
        <f t="shared" si="59"/>
        <v>0</v>
      </c>
      <c r="N363" s="218"/>
      <c r="O363" s="219">
        <f t="shared" si="60"/>
        <v>0</v>
      </c>
      <c r="P363" s="221" t="str">
        <f t="shared" si="50"/>
        <v/>
      </c>
    </row>
    <row r="364" spans="1:16" ht="24" hidden="1" outlineLevel="2" x14ac:dyDescent="0.2">
      <c r="A364" s="246" t="s">
        <v>304</v>
      </c>
      <c r="B364" s="222" t="s">
        <v>596</v>
      </c>
      <c r="C364" s="209">
        <v>97.042000000000002</v>
      </c>
      <c r="D364" s="210" t="s">
        <v>328</v>
      </c>
      <c r="E364" s="211"/>
      <c r="F364" s="212" t="s">
        <v>602</v>
      </c>
      <c r="G364" s="222" t="s">
        <v>6</v>
      </c>
      <c r="H364" s="214"/>
      <c r="I364" s="214"/>
      <c r="J364" s="216">
        <v>7252</v>
      </c>
      <c r="K364" s="256"/>
      <c r="L364" s="256"/>
      <c r="M364" s="217">
        <f t="shared" si="59"/>
        <v>0</v>
      </c>
      <c r="N364" s="218"/>
      <c r="O364" s="219">
        <f t="shared" si="60"/>
        <v>0</v>
      </c>
      <c r="P364" s="221" t="str">
        <f t="shared" si="50"/>
        <v/>
      </c>
    </row>
    <row r="365" spans="1:16" ht="24" hidden="1" outlineLevel="2" x14ac:dyDescent="0.2">
      <c r="A365" s="246" t="s">
        <v>304</v>
      </c>
      <c r="B365" s="222" t="s">
        <v>596</v>
      </c>
      <c r="C365" s="209">
        <v>97.081999999999994</v>
      </c>
      <c r="D365" s="210" t="s">
        <v>328</v>
      </c>
      <c r="E365" s="211"/>
      <c r="F365" s="212" t="s">
        <v>331</v>
      </c>
      <c r="G365" s="222" t="s">
        <v>6</v>
      </c>
      <c r="H365" s="214"/>
      <c r="I365" s="214"/>
      <c r="J365" s="216">
        <v>0</v>
      </c>
      <c r="K365" s="256"/>
      <c r="L365" s="256"/>
      <c r="M365" s="217">
        <f t="shared" si="59"/>
        <v>0</v>
      </c>
      <c r="N365" s="218"/>
      <c r="O365" s="219">
        <f t="shared" si="60"/>
        <v>0</v>
      </c>
      <c r="P365" s="221" t="str">
        <f t="shared" si="50"/>
        <v/>
      </c>
    </row>
    <row r="366" spans="1:16" ht="24" customHeight="1" outlineLevel="1" collapsed="1" x14ac:dyDescent="0.2">
      <c r="A366" s="248" t="s">
        <v>603</v>
      </c>
      <c r="B366" s="222"/>
      <c r="C366" s="209"/>
      <c r="D366" s="210"/>
      <c r="E366" s="211"/>
      <c r="F366" s="212"/>
      <c r="G366" s="222"/>
      <c r="H366" s="214"/>
      <c r="I366" s="214"/>
      <c r="J366" s="216">
        <f>SUBTOTAL(9,J331:J365)</f>
        <v>32755886</v>
      </c>
      <c r="K366" s="256">
        <f>SUBTOTAL(9,K331:K365)</f>
        <v>0</v>
      </c>
      <c r="L366" s="256">
        <f t="shared" ref="L366:O366" si="61">SUBTOTAL(9,L331:L365)</f>
        <v>0</v>
      </c>
      <c r="M366" s="256">
        <f t="shared" si="61"/>
        <v>0</v>
      </c>
      <c r="N366" s="256">
        <f t="shared" si="61"/>
        <v>0</v>
      </c>
      <c r="O366" s="256">
        <f t="shared" si="61"/>
        <v>0</v>
      </c>
      <c r="P366" s="221" t="str">
        <f t="shared" si="50"/>
        <v/>
      </c>
    </row>
    <row r="367" spans="1:16" ht="36" hidden="1" outlineLevel="2" x14ac:dyDescent="0.2">
      <c r="A367" s="246" t="s">
        <v>332</v>
      </c>
      <c r="B367" s="222" t="s">
        <v>604</v>
      </c>
      <c r="C367" s="209">
        <v>10.028</v>
      </c>
      <c r="D367" s="210" t="s">
        <v>605</v>
      </c>
      <c r="E367" s="211"/>
      <c r="F367" s="212" t="s">
        <v>606</v>
      </c>
      <c r="G367" s="222" t="s">
        <v>6</v>
      </c>
      <c r="H367" s="214"/>
      <c r="I367" s="214"/>
      <c r="J367" s="217">
        <v>25000</v>
      </c>
      <c r="K367" s="256"/>
      <c r="L367" s="256"/>
      <c r="M367" s="217">
        <f t="shared" si="59"/>
        <v>0</v>
      </c>
      <c r="N367" s="218"/>
      <c r="O367" s="219">
        <f t="shared" si="60"/>
        <v>0</v>
      </c>
      <c r="P367" s="221" t="str">
        <f t="shared" si="50"/>
        <v/>
      </c>
    </row>
    <row r="368" spans="1:16" ht="24" hidden="1" outlineLevel="2" x14ac:dyDescent="0.2">
      <c r="A368" s="246" t="s">
        <v>332</v>
      </c>
      <c r="B368" s="222" t="s">
        <v>604</v>
      </c>
      <c r="C368" s="209">
        <v>10.912000000000001</v>
      </c>
      <c r="D368" s="210" t="s">
        <v>109</v>
      </c>
      <c r="E368" s="211"/>
      <c r="F368" s="212" t="s">
        <v>115</v>
      </c>
      <c r="G368" s="222" t="s">
        <v>6</v>
      </c>
      <c r="H368" s="214"/>
      <c r="I368" s="214"/>
      <c r="J368" s="217">
        <v>201455</v>
      </c>
      <c r="K368" s="256"/>
      <c r="L368" s="256"/>
      <c r="M368" s="217">
        <f t="shared" si="59"/>
        <v>0</v>
      </c>
      <c r="N368" s="218"/>
      <c r="O368" s="219">
        <f t="shared" si="60"/>
        <v>0</v>
      </c>
      <c r="P368" s="221" t="str">
        <f t="shared" si="50"/>
        <v/>
      </c>
    </row>
    <row r="369" spans="1:16" ht="24" hidden="1" outlineLevel="2" x14ac:dyDescent="0.2">
      <c r="A369" s="246" t="s">
        <v>332</v>
      </c>
      <c r="B369" s="222" t="s">
        <v>604</v>
      </c>
      <c r="C369" s="209">
        <v>15.605</v>
      </c>
      <c r="D369" s="210" t="s">
        <v>106</v>
      </c>
      <c r="E369" s="211"/>
      <c r="F369" s="212" t="s">
        <v>333</v>
      </c>
      <c r="G369" s="222" t="s">
        <v>6</v>
      </c>
      <c r="H369" s="214"/>
      <c r="I369" s="214"/>
      <c r="J369" s="217">
        <v>3829845</v>
      </c>
      <c r="K369" s="256"/>
      <c r="L369" s="256"/>
      <c r="M369" s="217">
        <f t="shared" si="59"/>
        <v>0</v>
      </c>
      <c r="N369" s="218"/>
      <c r="O369" s="219">
        <f t="shared" si="60"/>
        <v>0</v>
      </c>
      <c r="P369" s="221" t="str">
        <f t="shared" si="50"/>
        <v/>
      </c>
    </row>
    <row r="370" spans="1:16" ht="24" hidden="1" outlineLevel="2" x14ac:dyDescent="0.2">
      <c r="A370" s="246" t="s">
        <v>332</v>
      </c>
      <c r="B370" s="222" t="s">
        <v>604</v>
      </c>
      <c r="C370" s="209">
        <v>15.611000000000001</v>
      </c>
      <c r="D370" s="210" t="s">
        <v>106</v>
      </c>
      <c r="E370" s="211"/>
      <c r="F370" s="212" t="s">
        <v>334</v>
      </c>
      <c r="G370" s="222" t="s">
        <v>6</v>
      </c>
      <c r="H370" s="214"/>
      <c r="I370" s="214"/>
      <c r="J370" s="217">
        <v>4699496</v>
      </c>
      <c r="K370" s="256"/>
      <c r="L370" s="256"/>
      <c r="M370" s="217">
        <f t="shared" si="59"/>
        <v>0</v>
      </c>
      <c r="N370" s="218"/>
      <c r="O370" s="219">
        <f t="shared" si="60"/>
        <v>0</v>
      </c>
      <c r="P370" s="221" t="str">
        <f t="shared" si="50"/>
        <v/>
      </c>
    </row>
    <row r="371" spans="1:16" ht="24" hidden="1" outlineLevel="2" x14ac:dyDescent="0.2">
      <c r="A371" s="246" t="s">
        <v>332</v>
      </c>
      <c r="B371" s="222" t="s">
        <v>604</v>
      </c>
      <c r="C371" s="209">
        <v>15.615</v>
      </c>
      <c r="D371" s="210" t="s">
        <v>106</v>
      </c>
      <c r="E371" s="211"/>
      <c r="F371" s="212" t="s">
        <v>335</v>
      </c>
      <c r="G371" s="222" t="s">
        <v>6</v>
      </c>
      <c r="H371" s="214"/>
      <c r="I371" s="214"/>
      <c r="J371" s="217">
        <v>29525</v>
      </c>
      <c r="K371" s="256"/>
      <c r="L371" s="256"/>
      <c r="M371" s="217">
        <f t="shared" si="59"/>
        <v>0</v>
      </c>
      <c r="N371" s="218"/>
      <c r="O371" s="219">
        <f t="shared" si="60"/>
        <v>0</v>
      </c>
      <c r="P371" s="221" t="str">
        <f t="shared" si="50"/>
        <v/>
      </c>
    </row>
    <row r="372" spans="1:16" ht="24" hidden="1" outlineLevel="2" x14ac:dyDescent="0.2">
      <c r="A372" s="246" t="s">
        <v>332</v>
      </c>
      <c r="B372" s="222" t="s">
        <v>604</v>
      </c>
      <c r="C372" s="209">
        <v>15.616</v>
      </c>
      <c r="D372" s="210" t="s">
        <v>106</v>
      </c>
      <c r="E372" s="211"/>
      <c r="F372" s="212" t="s">
        <v>336</v>
      </c>
      <c r="G372" s="222" t="s">
        <v>6</v>
      </c>
      <c r="H372" s="214"/>
      <c r="I372" s="214"/>
      <c r="J372" s="217">
        <v>43087</v>
      </c>
      <c r="K372" s="256"/>
      <c r="L372" s="256"/>
      <c r="M372" s="217">
        <f t="shared" si="59"/>
        <v>0</v>
      </c>
      <c r="N372" s="218"/>
      <c r="O372" s="219">
        <f t="shared" si="60"/>
        <v>0</v>
      </c>
      <c r="P372" s="221" t="str">
        <f t="shared" si="50"/>
        <v/>
      </c>
    </row>
    <row r="373" spans="1:16" ht="24" hidden="1" outlineLevel="2" x14ac:dyDescent="0.2">
      <c r="A373" s="246" t="s">
        <v>332</v>
      </c>
      <c r="B373" s="222" t="s">
        <v>604</v>
      </c>
      <c r="C373" s="209">
        <v>15.622</v>
      </c>
      <c r="D373" s="210" t="s">
        <v>106</v>
      </c>
      <c r="E373" s="211"/>
      <c r="F373" s="212" t="s">
        <v>607</v>
      </c>
      <c r="G373" s="222" t="s">
        <v>6</v>
      </c>
      <c r="H373" s="214"/>
      <c r="I373" s="214"/>
      <c r="J373" s="217">
        <v>115</v>
      </c>
      <c r="K373" s="256"/>
      <c r="L373" s="256"/>
      <c r="M373" s="217">
        <f t="shared" si="59"/>
        <v>0</v>
      </c>
      <c r="N373" s="218"/>
      <c r="O373" s="219">
        <f t="shared" si="60"/>
        <v>0</v>
      </c>
      <c r="P373" s="221" t="str">
        <f t="shared" si="50"/>
        <v/>
      </c>
    </row>
    <row r="374" spans="1:16" ht="24" hidden="1" outlineLevel="2" x14ac:dyDescent="0.2">
      <c r="A374" s="246" t="s">
        <v>332</v>
      </c>
      <c r="B374" s="222" t="s">
        <v>604</v>
      </c>
      <c r="C374" s="209">
        <v>15.625999999999999</v>
      </c>
      <c r="D374" s="210" t="s">
        <v>106</v>
      </c>
      <c r="E374" s="211"/>
      <c r="F374" s="212" t="s">
        <v>608</v>
      </c>
      <c r="G374" s="222" t="s">
        <v>6</v>
      </c>
      <c r="H374" s="214"/>
      <c r="I374" s="214"/>
      <c r="J374" s="217">
        <v>0</v>
      </c>
      <c r="K374" s="256"/>
      <c r="L374" s="256"/>
      <c r="M374" s="217">
        <f t="shared" si="59"/>
        <v>0</v>
      </c>
      <c r="N374" s="218"/>
      <c r="O374" s="219">
        <f t="shared" si="60"/>
        <v>0</v>
      </c>
      <c r="P374" s="221" t="str">
        <f t="shared" si="50"/>
        <v/>
      </c>
    </row>
    <row r="375" spans="1:16" ht="24" hidden="1" outlineLevel="2" x14ac:dyDescent="0.2">
      <c r="A375" s="246" t="s">
        <v>332</v>
      </c>
      <c r="B375" s="222" t="s">
        <v>604</v>
      </c>
      <c r="C375" s="209">
        <v>15.631</v>
      </c>
      <c r="D375" s="210" t="s">
        <v>106</v>
      </c>
      <c r="E375" s="211"/>
      <c r="F375" s="247" t="s">
        <v>337</v>
      </c>
      <c r="G375" s="222" t="s">
        <v>6</v>
      </c>
      <c r="H375" s="214"/>
      <c r="I375" s="214"/>
      <c r="J375" s="217">
        <v>0</v>
      </c>
      <c r="K375" s="256"/>
      <c r="L375" s="256"/>
      <c r="M375" s="217">
        <f t="shared" si="59"/>
        <v>0</v>
      </c>
      <c r="N375" s="218"/>
      <c r="O375" s="219">
        <f t="shared" si="60"/>
        <v>0</v>
      </c>
      <c r="P375" s="221" t="str">
        <f t="shared" si="50"/>
        <v/>
      </c>
    </row>
    <row r="376" spans="1:16" ht="24" hidden="1" outlineLevel="2" x14ac:dyDescent="0.2">
      <c r="A376" s="246" t="s">
        <v>332</v>
      </c>
      <c r="B376" s="222" t="s">
        <v>604</v>
      </c>
      <c r="C376" s="209">
        <v>15.631</v>
      </c>
      <c r="D376" s="210" t="s">
        <v>609</v>
      </c>
      <c r="E376" s="211"/>
      <c r="F376" s="247" t="s">
        <v>610</v>
      </c>
      <c r="G376" s="222" t="s">
        <v>6</v>
      </c>
      <c r="H376" s="214"/>
      <c r="I376" s="214"/>
      <c r="J376" s="217">
        <v>22153</v>
      </c>
      <c r="K376" s="256"/>
      <c r="L376" s="256"/>
      <c r="M376" s="217">
        <f t="shared" si="59"/>
        <v>0</v>
      </c>
      <c r="N376" s="218"/>
      <c r="O376" s="219">
        <f t="shared" si="60"/>
        <v>0</v>
      </c>
      <c r="P376" s="221" t="str">
        <f t="shared" si="50"/>
        <v/>
      </c>
    </row>
    <row r="377" spans="1:16" ht="24" hidden="1" outlineLevel="2" x14ac:dyDescent="0.2">
      <c r="A377" s="226" t="s">
        <v>332</v>
      </c>
      <c r="B377" s="222" t="s">
        <v>604</v>
      </c>
      <c r="C377" s="209">
        <v>15.634</v>
      </c>
      <c r="D377" s="210" t="s">
        <v>106</v>
      </c>
      <c r="E377" s="211"/>
      <c r="F377" s="212" t="s">
        <v>338</v>
      </c>
      <c r="G377" s="222" t="s">
        <v>6</v>
      </c>
      <c r="H377" s="214"/>
      <c r="I377" s="214"/>
      <c r="J377" s="217">
        <v>519423</v>
      </c>
      <c r="K377" s="256"/>
      <c r="L377" s="256"/>
      <c r="M377" s="217">
        <f t="shared" si="59"/>
        <v>0</v>
      </c>
      <c r="N377" s="218"/>
      <c r="O377" s="219">
        <f t="shared" si="60"/>
        <v>0</v>
      </c>
      <c r="P377" s="221" t="str">
        <f t="shared" si="50"/>
        <v/>
      </c>
    </row>
    <row r="378" spans="1:16" ht="24" hidden="1" outlineLevel="2" x14ac:dyDescent="0.2">
      <c r="A378" s="226" t="s">
        <v>332</v>
      </c>
      <c r="B378" s="222" t="s">
        <v>604</v>
      </c>
      <c r="C378" s="209">
        <v>15.657</v>
      </c>
      <c r="D378" s="210" t="s">
        <v>106</v>
      </c>
      <c r="E378" s="211"/>
      <c r="F378" s="212" t="s">
        <v>339</v>
      </c>
      <c r="G378" s="222" t="s">
        <v>6</v>
      </c>
      <c r="H378" s="214"/>
      <c r="I378" s="214"/>
      <c r="J378" s="217">
        <v>64951</v>
      </c>
      <c r="K378" s="256"/>
      <c r="L378" s="256"/>
      <c r="M378" s="217">
        <f t="shared" si="59"/>
        <v>0</v>
      </c>
      <c r="N378" s="218"/>
      <c r="O378" s="219">
        <f t="shared" si="60"/>
        <v>0</v>
      </c>
      <c r="P378" s="221" t="str">
        <f t="shared" si="50"/>
        <v/>
      </c>
    </row>
    <row r="379" spans="1:16" ht="24" hidden="1" outlineLevel="2" x14ac:dyDescent="0.2">
      <c r="A379" s="226" t="s">
        <v>332</v>
      </c>
      <c r="B379" s="222" t="s">
        <v>604</v>
      </c>
      <c r="C379" s="209">
        <v>15.66</v>
      </c>
      <c r="D379" s="210" t="s">
        <v>106</v>
      </c>
      <c r="E379" s="211"/>
      <c r="F379" s="212" t="s">
        <v>611</v>
      </c>
      <c r="G379" s="222" t="s">
        <v>6</v>
      </c>
      <c r="H379" s="214"/>
      <c r="I379" s="214"/>
      <c r="J379" s="217">
        <v>0</v>
      </c>
      <c r="K379" s="256"/>
      <c r="L379" s="256"/>
      <c r="M379" s="217">
        <f t="shared" si="59"/>
        <v>0</v>
      </c>
      <c r="N379" s="218"/>
      <c r="O379" s="219">
        <f t="shared" si="60"/>
        <v>0</v>
      </c>
      <c r="P379" s="221" t="str">
        <f t="shared" si="50"/>
        <v/>
      </c>
    </row>
    <row r="380" spans="1:16" ht="24" hidden="1" outlineLevel="2" x14ac:dyDescent="0.2">
      <c r="A380" s="226" t="s">
        <v>332</v>
      </c>
      <c r="B380" s="222" t="s">
        <v>604</v>
      </c>
      <c r="C380" s="209">
        <v>66.460999999999999</v>
      </c>
      <c r="D380" s="210" t="s">
        <v>100</v>
      </c>
      <c r="E380" s="211"/>
      <c r="F380" s="212" t="s">
        <v>316</v>
      </c>
      <c r="G380" s="222" t="s">
        <v>6</v>
      </c>
      <c r="H380" s="214"/>
      <c r="I380" s="214"/>
      <c r="J380" s="217">
        <v>43991</v>
      </c>
      <c r="K380" s="256"/>
      <c r="L380" s="256"/>
      <c r="M380" s="217">
        <f t="shared" si="59"/>
        <v>0</v>
      </c>
      <c r="N380" s="218"/>
      <c r="O380" s="219">
        <f t="shared" si="60"/>
        <v>0</v>
      </c>
      <c r="P380" s="221" t="str">
        <f t="shared" si="50"/>
        <v/>
      </c>
    </row>
    <row r="381" spans="1:16" ht="24" customHeight="1" outlineLevel="1" collapsed="1" x14ac:dyDescent="0.2">
      <c r="A381" s="232" t="s">
        <v>612</v>
      </c>
      <c r="B381" s="222"/>
      <c r="C381" s="209"/>
      <c r="D381" s="210"/>
      <c r="E381" s="211"/>
      <c r="F381" s="212"/>
      <c r="G381" s="222"/>
      <c r="H381" s="214"/>
      <c r="I381" s="214"/>
      <c r="J381" s="217">
        <f>SUBTOTAL(9,J367:J380)</f>
        <v>9479041</v>
      </c>
      <c r="K381" s="217">
        <f t="shared" ref="K381:O381" si="62">SUBTOTAL(9,K367:K380)</f>
        <v>0</v>
      </c>
      <c r="L381" s="217">
        <f t="shared" si="62"/>
        <v>0</v>
      </c>
      <c r="M381" s="217">
        <f t="shared" si="62"/>
        <v>0</v>
      </c>
      <c r="N381" s="217">
        <f t="shared" si="62"/>
        <v>0</v>
      </c>
      <c r="O381" s="217">
        <f t="shared" si="62"/>
        <v>0</v>
      </c>
      <c r="P381" s="221" t="str">
        <f t="shared" si="50"/>
        <v/>
      </c>
    </row>
    <row r="382" spans="1:16" ht="24" hidden="1" outlineLevel="2" x14ac:dyDescent="0.2">
      <c r="A382" s="226" t="s">
        <v>340</v>
      </c>
      <c r="B382" s="222" t="s">
        <v>613</v>
      </c>
      <c r="C382" s="209">
        <v>10.664</v>
      </c>
      <c r="D382" s="210" t="s">
        <v>109</v>
      </c>
      <c r="E382" s="211"/>
      <c r="F382" s="212" t="s">
        <v>341</v>
      </c>
      <c r="G382" s="222" t="s">
        <v>6</v>
      </c>
      <c r="H382" s="214"/>
      <c r="I382" s="214"/>
      <c r="J382" s="217">
        <v>1435792</v>
      </c>
      <c r="K382" s="256"/>
      <c r="L382" s="256"/>
      <c r="M382" s="217">
        <f t="shared" si="59"/>
        <v>0</v>
      </c>
      <c r="N382" s="218"/>
      <c r="O382" s="219">
        <f t="shared" si="60"/>
        <v>0</v>
      </c>
      <c r="P382" s="221" t="str">
        <f t="shared" si="50"/>
        <v/>
      </c>
    </row>
    <row r="383" spans="1:16" ht="24" hidden="1" outlineLevel="2" x14ac:dyDescent="0.2">
      <c r="A383" s="226" t="s">
        <v>340</v>
      </c>
      <c r="B383" s="222" t="s">
        <v>613</v>
      </c>
      <c r="C383" s="209">
        <v>10.664</v>
      </c>
      <c r="D383" s="210" t="s">
        <v>109</v>
      </c>
      <c r="E383" s="211"/>
      <c r="F383" s="212" t="s">
        <v>341</v>
      </c>
      <c r="G383" s="222" t="s">
        <v>7</v>
      </c>
      <c r="H383" s="214" t="s">
        <v>443</v>
      </c>
      <c r="I383" s="214"/>
      <c r="J383" s="217">
        <v>6738</v>
      </c>
      <c r="K383" s="256"/>
      <c r="L383" s="256"/>
      <c r="M383" s="217">
        <f t="shared" si="59"/>
        <v>0</v>
      </c>
      <c r="N383" s="218"/>
      <c r="O383" s="219">
        <f t="shared" si="60"/>
        <v>0</v>
      </c>
      <c r="P383" s="221" t="str">
        <f t="shared" si="50"/>
        <v/>
      </c>
    </row>
    <row r="384" spans="1:16" ht="24" hidden="1" outlineLevel="2" x14ac:dyDescent="0.2">
      <c r="A384" s="226" t="s">
        <v>340</v>
      </c>
      <c r="B384" s="222" t="s">
        <v>613</v>
      </c>
      <c r="C384" s="209">
        <v>10.673999999999999</v>
      </c>
      <c r="D384" s="210" t="s">
        <v>109</v>
      </c>
      <c r="E384" s="211"/>
      <c r="F384" s="212" t="s">
        <v>342</v>
      </c>
      <c r="G384" s="222" t="s">
        <v>6</v>
      </c>
      <c r="H384" s="214"/>
      <c r="I384" s="214"/>
      <c r="J384" s="217">
        <v>24513</v>
      </c>
      <c r="K384" s="256"/>
      <c r="L384" s="256"/>
      <c r="M384" s="217">
        <f t="shared" si="59"/>
        <v>0</v>
      </c>
      <c r="N384" s="218"/>
      <c r="O384" s="219">
        <f t="shared" si="60"/>
        <v>0</v>
      </c>
      <c r="P384" s="221" t="str">
        <f t="shared" si="50"/>
        <v/>
      </c>
    </row>
    <row r="385" spans="1:16" ht="24" hidden="1" outlineLevel="2" x14ac:dyDescent="0.2">
      <c r="A385" s="226" t="s">
        <v>340</v>
      </c>
      <c r="B385" s="222" t="s">
        <v>613</v>
      </c>
      <c r="C385" s="209">
        <v>10.676</v>
      </c>
      <c r="D385" s="210" t="s">
        <v>109</v>
      </c>
      <c r="E385" s="211"/>
      <c r="F385" s="212" t="s">
        <v>343</v>
      </c>
      <c r="G385" s="222" t="s">
        <v>6</v>
      </c>
      <c r="H385" s="214"/>
      <c r="I385" s="214"/>
      <c r="J385" s="217">
        <v>310062</v>
      </c>
      <c r="K385" s="256"/>
      <c r="L385" s="256"/>
      <c r="M385" s="217">
        <f t="shared" ref="M385" si="63">K385-L385</f>
        <v>0</v>
      </c>
      <c r="N385" s="218"/>
      <c r="O385" s="219">
        <f t="shared" ref="O385" si="64">IF(N385-L385&gt;0,N385-L385,0)</f>
        <v>0</v>
      </c>
      <c r="P385" s="221" t="str">
        <f t="shared" si="50"/>
        <v/>
      </c>
    </row>
    <row r="386" spans="1:16" ht="24" hidden="1" outlineLevel="2" x14ac:dyDescent="0.2">
      <c r="A386" s="226" t="s">
        <v>340</v>
      </c>
      <c r="B386" s="222" t="s">
        <v>613</v>
      </c>
      <c r="C386" s="209">
        <v>10.68</v>
      </c>
      <c r="D386" s="210" t="s">
        <v>109</v>
      </c>
      <c r="E386" s="211"/>
      <c r="F386" s="212" t="s">
        <v>344</v>
      </c>
      <c r="G386" s="222" t="s">
        <v>6</v>
      </c>
      <c r="H386" s="214"/>
      <c r="I386" s="214"/>
      <c r="J386" s="217">
        <v>4415</v>
      </c>
      <c r="K386" s="256"/>
      <c r="L386" s="256"/>
      <c r="M386" s="217">
        <f t="shared" si="59"/>
        <v>0</v>
      </c>
      <c r="N386" s="218"/>
      <c r="O386" s="219">
        <f t="shared" si="60"/>
        <v>0</v>
      </c>
      <c r="P386" s="221" t="str">
        <f t="shared" si="50"/>
        <v/>
      </c>
    </row>
    <row r="387" spans="1:16" ht="24" hidden="1" outlineLevel="2" x14ac:dyDescent="0.2">
      <c r="A387" s="226" t="s">
        <v>340</v>
      </c>
      <c r="B387" s="222" t="s">
        <v>613</v>
      </c>
      <c r="C387" s="209">
        <v>10.689</v>
      </c>
      <c r="D387" s="210" t="s">
        <v>109</v>
      </c>
      <c r="E387" s="211"/>
      <c r="F387" s="212" t="s">
        <v>345</v>
      </c>
      <c r="G387" s="222" t="s">
        <v>6</v>
      </c>
      <c r="H387" s="214"/>
      <c r="I387" s="214"/>
      <c r="J387" s="217">
        <v>0</v>
      </c>
      <c r="K387" s="256"/>
      <c r="L387" s="256"/>
      <c r="M387" s="217">
        <f t="shared" si="59"/>
        <v>0</v>
      </c>
      <c r="N387" s="218"/>
      <c r="O387" s="219">
        <f t="shared" si="60"/>
        <v>0</v>
      </c>
      <c r="P387" s="221" t="str">
        <f t="shared" si="50"/>
        <v/>
      </c>
    </row>
    <row r="388" spans="1:16" ht="24" hidden="1" outlineLevel="2" x14ac:dyDescent="0.2">
      <c r="A388" s="226" t="s">
        <v>340</v>
      </c>
      <c r="B388" s="222" t="s">
        <v>613</v>
      </c>
      <c r="C388" s="209">
        <v>10.691000000000001</v>
      </c>
      <c r="D388" s="210" t="s">
        <v>109</v>
      </c>
      <c r="E388" s="211"/>
      <c r="F388" s="212" t="s">
        <v>305</v>
      </c>
      <c r="G388" s="222" t="s">
        <v>6</v>
      </c>
      <c r="H388" s="214"/>
      <c r="I388" s="214"/>
      <c r="J388" s="217">
        <v>0</v>
      </c>
      <c r="K388" s="256"/>
      <c r="L388" s="256"/>
      <c r="M388" s="217">
        <f t="shared" si="59"/>
        <v>0</v>
      </c>
      <c r="N388" s="218"/>
      <c r="O388" s="219">
        <f t="shared" si="60"/>
        <v>0</v>
      </c>
      <c r="P388" s="221" t="str">
        <f t="shared" si="50"/>
        <v/>
      </c>
    </row>
    <row r="389" spans="1:16" ht="24" hidden="1" outlineLevel="2" x14ac:dyDescent="0.2">
      <c r="A389" s="226" t="s">
        <v>340</v>
      </c>
      <c r="B389" s="222" t="s">
        <v>613</v>
      </c>
      <c r="C389" s="209">
        <v>10.699</v>
      </c>
      <c r="D389" s="210" t="s">
        <v>109</v>
      </c>
      <c r="E389" s="211"/>
      <c r="F389" s="212" t="s">
        <v>346</v>
      </c>
      <c r="G389" s="222" t="s">
        <v>6</v>
      </c>
      <c r="H389" s="214"/>
      <c r="I389" s="214"/>
      <c r="J389" s="217">
        <v>0</v>
      </c>
      <c r="K389" s="256"/>
      <c r="L389" s="256"/>
      <c r="M389" s="217">
        <f t="shared" ref="M389:M390" si="65">K389-L389</f>
        <v>0</v>
      </c>
      <c r="N389" s="218"/>
      <c r="O389" s="219">
        <f t="shared" ref="O389:O390" si="66">IF(N389-L389&gt;0,N389-L389,0)</f>
        <v>0</v>
      </c>
      <c r="P389" s="221" t="str">
        <f t="shared" si="50"/>
        <v/>
      </c>
    </row>
    <row r="390" spans="1:16" ht="24" hidden="1" outlineLevel="2" x14ac:dyDescent="0.2">
      <c r="A390" s="226" t="s">
        <v>340</v>
      </c>
      <c r="B390" s="222" t="s">
        <v>613</v>
      </c>
      <c r="C390" s="209">
        <v>10.868</v>
      </c>
      <c r="D390" s="210" t="s">
        <v>109</v>
      </c>
      <c r="E390" s="211"/>
      <c r="F390" s="212" t="s">
        <v>444</v>
      </c>
      <c r="G390" s="222" t="s">
        <v>6</v>
      </c>
      <c r="H390" s="214"/>
      <c r="I390" s="214"/>
      <c r="J390" s="217">
        <v>0</v>
      </c>
      <c r="K390" s="256"/>
      <c r="L390" s="256"/>
      <c r="M390" s="217">
        <f t="shared" si="65"/>
        <v>0</v>
      </c>
      <c r="N390" s="218"/>
      <c r="O390" s="219">
        <f t="shared" si="66"/>
        <v>0</v>
      </c>
      <c r="P390" s="221" t="str">
        <f t="shared" si="50"/>
        <v/>
      </c>
    </row>
    <row r="391" spans="1:16" ht="24" hidden="1" outlineLevel="2" x14ac:dyDescent="0.2">
      <c r="A391" s="226" t="s">
        <v>340</v>
      </c>
      <c r="B391" s="222" t="s">
        <v>613</v>
      </c>
      <c r="C391" s="209">
        <v>15.916</v>
      </c>
      <c r="D391" s="210" t="s">
        <v>106</v>
      </c>
      <c r="E391" s="211"/>
      <c r="F391" s="241" t="s">
        <v>347</v>
      </c>
      <c r="G391" s="222" t="s">
        <v>6</v>
      </c>
      <c r="H391" s="214"/>
      <c r="I391" s="214"/>
      <c r="J391" s="217">
        <v>265842</v>
      </c>
      <c r="K391" s="256"/>
      <c r="L391" s="256"/>
      <c r="M391" s="217">
        <f t="shared" si="59"/>
        <v>0</v>
      </c>
      <c r="N391" s="218"/>
      <c r="O391" s="219">
        <f t="shared" si="60"/>
        <v>0</v>
      </c>
      <c r="P391" s="221" t="str">
        <f t="shared" si="50"/>
        <v/>
      </c>
    </row>
    <row r="392" spans="1:16" ht="24" hidden="1" outlineLevel="2" x14ac:dyDescent="0.2">
      <c r="A392" s="226" t="s">
        <v>340</v>
      </c>
      <c r="B392" s="222" t="s">
        <v>613</v>
      </c>
      <c r="C392" s="209">
        <v>20.219000000000001</v>
      </c>
      <c r="D392" s="210" t="s">
        <v>348</v>
      </c>
      <c r="E392" s="211"/>
      <c r="F392" s="241" t="s">
        <v>349</v>
      </c>
      <c r="G392" s="222" t="s">
        <v>6</v>
      </c>
      <c r="H392" s="214"/>
      <c r="I392" s="214"/>
      <c r="J392" s="216">
        <v>628908</v>
      </c>
      <c r="K392" s="256"/>
      <c r="L392" s="256"/>
      <c r="M392" s="217">
        <f t="shared" si="59"/>
        <v>0</v>
      </c>
      <c r="N392" s="218"/>
      <c r="O392" s="219">
        <f t="shared" si="60"/>
        <v>0</v>
      </c>
      <c r="P392" s="221" t="str">
        <f t="shared" si="50"/>
        <v/>
      </c>
    </row>
    <row r="393" spans="1:16" ht="36" hidden="1" outlineLevel="2" x14ac:dyDescent="0.2">
      <c r="A393" s="226" t="s">
        <v>340</v>
      </c>
      <c r="B393" s="222" t="s">
        <v>613</v>
      </c>
      <c r="C393" s="209">
        <v>90.600999999999999</v>
      </c>
      <c r="D393" s="210" t="s">
        <v>350</v>
      </c>
      <c r="E393" s="211"/>
      <c r="F393" s="241" t="s">
        <v>351</v>
      </c>
      <c r="G393" s="222" t="s">
        <v>6</v>
      </c>
      <c r="H393" s="214"/>
      <c r="I393" s="214"/>
      <c r="J393" s="216">
        <v>0</v>
      </c>
      <c r="K393" s="256"/>
      <c r="L393" s="256"/>
      <c r="M393" s="217">
        <f t="shared" ref="M393:M404" si="67">K393-L393</f>
        <v>0</v>
      </c>
      <c r="N393" s="218"/>
      <c r="O393" s="219">
        <f t="shared" ref="O393:O399" si="68">IF(N393-L393&gt;0,N393-L393,0)</f>
        <v>0</v>
      </c>
      <c r="P393" s="221" t="str">
        <f t="shared" si="50"/>
        <v/>
      </c>
    </row>
    <row r="394" spans="1:16" ht="24" customHeight="1" outlineLevel="1" collapsed="1" x14ac:dyDescent="0.2">
      <c r="A394" s="232" t="s">
        <v>614</v>
      </c>
      <c r="B394" s="222"/>
      <c r="C394" s="209"/>
      <c r="D394" s="210"/>
      <c r="E394" s="211"/>
      <c r="F394" s="241"/>
      <c r="G394" s="222"/>
      <c r="H394" s="214"/>
      <c r="I394" s="214"/>
      <c r="J394" s="216">
        <f>SUBTOTAL(9,J382:J393)</f>
        <v>2676270</v>
      </c>
      <c r="K394" s="216">
        <f t="shared" ref="K394:O394" si="69">SUBTOTAL(9,K382:K393)</f>
        <v>0</v>
      </c>
      <c r="L394" s="216">
        <f t="shared" si="69"/>
        <v>0</v>
      </c>
      <c r="M394" s="216">
        <f t="shared" si="69"/>
        <v>0</v>
      </c>
      <c r="N394" s="216">
        <f t="shared" si="69"/>
        <v>0</v>
      </c>
      <c r="O394" s="216">
        <f t="shared" si="69"/>
        <v>0</v>
      </c>
      <c r="P394" s="221" t="str">
        <f t="shared" si="50"/>
        <v/>
      </c>
    </row>
    <row r="395" spans="1:16" ht="24" hidden="1" outlineLevel="2" x14ac:dyDescent="0.2">
      <c r="A395" s="226" t="s">
        <v>352</v>
      </c>
      <c r="B395" s="222" t="s">
        <v>615</v>
      </c>
      <c r="C395" s="209">
        <v>11.548999999999999</v>
      </c>
      <c r="D395" s="210" t="s">
        <v>353</v>
      </c>
      <c r="E395" s="211"/>
      <c r="F395" s="241" t="s">
        <v>354</v>
      </c>
      <c r="G395" s="222" t="s">
        <v>6</v>
      </c>
      <c r="H395" s="214"/>
      <c r="I395" s="214"/>
      <c r="J395" s="217">
        <v>0</v>
      </c>
      <c r="K395" s="256"/>
      <c r="L395" s="256"/>
      <c r="M395" s="217">
        <f t="shared" si="67"/>
        <v>0</v>
      </c>
      <c r="N395" s="218"/>
      <c r="O395" s="219">
        <f t="shared" si="68"/>
        <v>0</v>
      </c>
      <c r="P395" s="221" t="str">
        <f t="shared" si="50"/>
        <v/>
      </c>
    </row>
    <row r="396" spans="1:16" ht="24" hidden="1" outlineLevel="2" x14ac:dyDescent="0.2">
      <c r="A396" s="226" t="s">
        <v>352</v>
      </c>
      <c r="B396" s="222" t="s">
        <v>615</v>
      </c>
      <c r="C396" s="209">
        <v>16.033999999999999</v>
      </c>
      <c r="D396" s="210" t="s">
        <v>119</v>
      </c>
      <c r="E396" s="211" t="s">
        <v>616</v>
      </c>
      <c r="F396" s="241" t="s">
        <v>445</v>
      </c>
      <c r="G396" s="222" t="s">
        <v>6</v>
      </c>
      <c r="H396" s="214"/>
      <c r="I396" s="214"/>
      <c r="J396" s="217">
        <v>600293</v>
      </c>
      <c r="K396" s="256"/>
      <c r="L396" s="256"/>
      <c r="M396" s="217">
        <f t="shared" si="67"/>
        <v>0</v>
      </c>
      <c r="N396" s="218"/>
      <c r="O396" s="219">
        <f t="shared" si="68"/>
        <v>0</v>
      </c>
      <c r="P396" s="221" t="str">
        <f t="shared" si="50"/>
        <v/>
      </c>
    </row>
    <row r="397" spans="1:16" ht="24" hidden="1" outlineLevel="2" x14ac:dyDescent="0.2">
      <c r="A397" s="226" t="s">
        <v>352</v>
      </c>
      <c r="B397" s="222" t="s">
        <v>615</v>
      </c>
      <c r="C397" s="209">
        <v>16.32</v>
      </c>
      <c r="D397" s="210" t="s">
        <v>119</v>
      </c>
      <c r="E397" s="211"/>
      <c r="F397" s="241" t="s">
        <v>355</v>
      </c>
      <c r="G397" s="222" t="s">
        <v>6</v>
      </c>
      <c r="H397" s="214"/>
      <c r="I397" s="214"/>
      <c r="J397" s="217">
        <v>64120</v>
      </c>
      <c r="K397" s="256"/>
      <c r="L397" s="256"/>
      <c r="M397" s="217">
        <f t="shared" si="67"/>
        <v>0</v>
      </c>
      <c r="N397" s="218"/>
      <c r="O397" s="219">
        <f t="shared" si="68"/>
        <v>0</v>
      </c>
      <c r="P397" s="221" t="str">
        <f t="shared" si="50"/>
        <v/>
      </c>
    </row>
    <row r="398" spans="1:16" ht="24" hidden="1" outlineLevel="2" x14ac:dyDescent="0.2">
      <c r="A398" s="257" t="s">
        <v>352</v>
      </c>
      <c r="B398" s="222" t="s">
        <v>615</v>
      </c>
      <c r="C398" s="209">
        <v>16.55</v>
      </c>
      <c r="D398" s="210" t="s">
        <v>119</v>
      </c>
      <c r="E398" s="211"/>
      <c r="F398" s="258" t="s">
        <v>356</v>
      </c>
      <c r="G398" s="222" t="s">
        <v>6</v>
      </c>
      <c r="H398" s="214"/>
      <c r="I398" s="259"/>
      <c r="J398" s="217">
        <v>225000</v>
      </c>
      <c r="K398" s="217"/>
      <c r="L398" s="217"/>
      <c r="M398" s="217">
        <f t="shared" si="67"/>
        <v>0</v>
      </c>
      <c r="N398" s="218"/>
      <c r="O398" s="219">
        <f t="shared" si="68"/>
        <v>0</v>
      </c>
      <c r="P398" s="221" t="str">
        <f t="shared" ref="P398:P461" si="70">IF(O398&lt;&gt;0,"SUBRECIPIENT EXPENSES CANNOT EXCEED COLUMN 11","")</f>
        <v/>
      </c>
    </row>
    <row r="399" spans="1:16" ht="24" hidden="1" outlineLevel="2" x14ac:dyDescent="0.2">
      <c r="A399" s="257" t="s">
        <v>352</v>
      </c>
      <c r="B399" s="222" t="s">
        <v>615</v>
      </c>
      <c r="C399" s="209">
        <v>16.553999999999998</v>
      </c>
      <c r="D399" s="210" t="s">
        <v>119</v>
      </c>
      <c r="E399" s="211"/>
      <c r="F399" s="258" t="s">
        <v>357</v>
      </c>
      <c r="G399" s="222" t="s">
        <v>6</v>
      </c>
      <c r="H399" s="214"/>
      <c r="I399" s="259"/>
      <c r="J399" s="217">
        <v>231764</v>
      </c>
      <c r="K399" s="217"/>
      <c r="L399" s="217"/>
      <c r="M399" s="217">
        <f t="shared" si="67"/>
        <v>0</v>
      </c>
      <c r="N399" s="218"/>
      <c r="O399" s="219">
        <f t="shared" si="68"/>
        <v>0</v>
      </c>
      <c r="P399" s="221" t="str">
        <f t="shared" si="70"/>
        <v/>
      </c>
    </row>
    <row r="400" spans="1:16" ht="24" hidden="1" outlineLevel="2" x14ac:dyDescent="0.2">
      <c r="A400" s="226" t="s">
        <v>352</v>
      </c>
      <c r="B400" s="222" t="s">
        <v>615</v>
      </c>
      <c r="C400" s="209">
        <v>16.582000000000001</v>
      </c>
      <c r="D400" s="210" t="s">
        <v>119</v>
      </c>
      <c r="E400" s="211"/>
      <c r="F400" s="241" t="s">
        <v>617</v>
      </c>
      <c r="G400" s="222" t="s">
        <v>6</v>
      </c>
      <c r="H400" s="214"/>
      <c r="I400" s="214"/>
      <c r="J400" s="256">
        <v>139955</v>
      </c>
      <c r="K400" s="217"/>
      <c r="L400" s="217"/>
      <c r="M400" s="217">
        <f t="shared" si="67"/>
        <v>0</v>
      </c>
      <c r="N400" s="218"/>
      <c r="O400" s="219">
        <f t="shared" ref="O400:O403" si="71">IF(N400-L400&gt;0,N400-L400,0)</f>
        <v>0</v>
      </c>
      <c r="P400" s="221" t="str">
        <f t="shared" si="70"/>
        <v/>
      </c>
    </row>
    <row r="401" spans="1:16" ht="24" hidden="1" outlineLevel="2" x14ac:dyDescent="0.2">
      <c r="A401" s="226" t="s">
        <v>352</v>
      </c>
      <c r="B401" s="222" t="s">
        <v>615</v>
      </c>
      <c r="C401" s="209">
        <v>16.593</v>
      </c>
      <c r="D401" s="210" t="s">
        <v>119</v>
      </c>
      <c r="E401" s="211"/>
      <c r="F401" s="212" t="s">
        <v>358</v>
      </c>
      <c r="G401" s="222" t="s">
        <v>6</v>
      </c>
      <c r="H401" s="214"/>
      <c r="I401" s="214"/>
      <c r="J401" s="256">
        <v>143840</v>
      </c>
      <c r="K401" s="217"/>
      <c r="L401" s="217"/>
      <c r="M401" s="217">
        <f t="shared" si="67"/>
        <v>0</v>
      </c>
      <c r="N401" s="218"/>
      <c r="O401" s="219">
        <f t="shared" si="71"/>
        <v>0</v>
      </c>
      <c r="P401" s="221" t="str">
        <f t="shared" si="70"/>
        <v/>
      </c>
    </row>
    <row r="402" spans="1:16" ht="24" hidden="1" outlineLevel="2" x14ac:dyDescent="0.2">
      <c r="A402" s="226" t="s">
        <v>352</v>
      </c>
      <c r="B402" s="222" t="s">
        <v>615</v>
      </c>
      <c r="C402" s="209">
        <v>16.71</v>
      </c>
      <c r="D402" s="210" t="s">
        <v>119</v>
      </c>
      <c r="E402" s="211"/>
      <c r="F402" s="212" t="s">
        <v>359</v>
      </c>
      <c r="G402" s="222" t="s">
        <v>6</v>
      </c>
      <c r="H402" s="214"/>
      <c r="I402" s="214"/>
      <c r="J402" s="256">
        <v>579610</v>
      </c>
      <c r="K402" s="217"/>
      <c r="L402" s="217"/>
      <c r="M402" s="217">
        <f t="shared" si="67"/>
        <v>0</v>
      </c>
      <c r="N402" s="218"/>
      <c r="O402" s="219">
        <f t="shared" si="71"/>
        <v>0</v>
      </c>
      <c r="P402" s="221" t="str">
        <f t="shared" si="70"/>
        <v/>
      </c>
    </row>
    <row r="403" spans="1:16" ht="24" hidden="1" outlineLevel="2" x14ac:dyDescent="0.2">
      <c r="A403" s="226" t="s">
        <v>352</v>
      </c>
      <c r="B403" s="222" t="s">
        <v>615</v>
      </c>
      <c r="C403" s="209">
        <v>16.738</v>
      </c>
      <c r="D403" s="210" t="s">
        <v>119</v>
      </c>
      <c r="E403" s="211"/>
      <c r="F403" s="212" t="s">
        <v>360</v>
      </c>
      <c r="G403" s="222" t="s">
        <v>6</v>
      </c>
      <c r="H403" s="214"/>
      <c r="I403" s="214"/>
      <c r="J403" s="256">
        <v>325029</v>
      </c>
      <c r="K403" s="217"/>
      <c r="L403" s="217"/>
      <c r="M403" s="217">
        <f t="shared" si="67"/>
        <v>0</v>
      </c>
      <c r="N403" s="218"/>
      <c r="O403" s="219">
        <f t="shared" si="71"/>
        <v>0</v>
      </c>
      <c r="P403" s="221" t="str">
        <f t="shared" si="70"/>
        <v/>
      </c>
    </row>
    <row r="404" spans="1:16" hidden="1" outlineLevel="2" x14ac:dyDescent="0.2">
      <c r="A404" s="226" t="s">
        <v>352</v>
      </c>
      <c r="B404" s="222" t="s">
        <v>615</v>
      </c>
      <c r="C404" s="209">
        <v>16.741</v>
      </c>
      <c r="D404" s="210" t="s">
        <v>119</v>
      </c>
      <c r="E404" s="211"/>
      <c r="F404" s="212" t="s">
        <v>361</v>
      </c>
      <c r="G404" s="222" t="s">
        <v>6</v>
      </c>
      <c r="H404" s="214"/>
      <c r="I404" s="214"/>
      <c r="J404" s="256">
        <v>356770</v>
      </c>
      <c r="K404" s="217"/>
      <c r="L404" s="217"/>
      <c r="M404" s="217">
        <f t="shared" si="67"/>
        <v>0</v>
      </c>
      <c r="N404" s="218"/>
      <c r="O404" s="219">
        <f t="shared" ref="O404:O417" si="72">IF(N404-L404&gt;0,N404-L404,0)</f>
        <v>0</v>
      </c>
      <c r="P404" s="221" t="str">
        <f t="shared" si="70"/>
        <v/>
      </c>
    </row>
    <row r="405" spans="1:16" ht="24" hidden="1" outlineLevel="2" x14ac:dyDescent="0.2">
      <c r="A405" s="226" t="s">
        <v>352</v>
      </c>
      <c r="B405" s="222" t="s">
        <v>615</v>
      </c>
      <c r="C405" s="209">
        <v>16.742000000000001</v>
      </c>
      <c r="D405" s="210" t="s">
        <v>119</v>
      </c>
      <c r="E405" s="211"/>
      <c r="F405" s="241" t="s">
        <v>362</v>
      </c>
      <c r="G405" s="224" t="s">
        <v>6</v>
      </c>
      <c r="H405" s="214"/>
      <c r="I405" s="214"/>
      <c r="J405" s="256">
        <v>160151</v>
      </c>
      <c r="K405" s="217"/>
      <c r="L405" s="217"/>
      <c r="M405" s="217">
        <f t="shared" ref="M405:M417" si="73">K405-L405</f>
        <v>0</v>
      </c>
      <c r="N405" s="218"/>
      <c r="O405" s="219">
        <f t="shared" si="72"/>
        <v>0</v>
      </c>
      <c r="P405" s="221" t="str">
        <f t="shared" si="70"/>
        <v/>
      </c>
    </row>
    <row r="406" spans="1:16" hidden="1" outlineLevel="2" x14ac:dyDescent="0.2">
      <c r="A406" s="226" t="s">
        <v>352</v>
      </c>
      <c r="B406" s="222" t="s">
        <v>615</v>
      </c>
      <c r="C406" s="209">
        <v>16.827000000000002</v>
      </c>
      <c r="D406" s="210" t="s">
        <v>119</v>
      </c>
      <c r="E406" s="211"/>
      <c r="F406" s="212" t="s">
        <v>446</v>
      </c>
      <c r="G406" s="222" t="s">
        <v>6</v>
      </c>
      <c r="H406" s="214"/>
      <c r="I406" s="214"/>
      <c r="J406" s="256">
        <v>447035</v>
      </c>
      <c r="K406" s="217"/>
      <c r="L406" s="217"/>
      <c r="M406" s="217">
        <f t="shared" si="73"/>
        <v>0</v>
      </c>
      <c r="N406" s="218"/>
      <c r="O406" s="219">
        <f t="shared" si="72"/>
        <v>0</v>
      </c>
      <c r="P406" s="221" t="str">
        <f t="shared" si="70"/>
        <v/>
      </c>
    </row>
    <row r="407" spans="1:16" hidden="1" outlineLevel="2" x14ac:dyDescent="0.2">
      <c r="A407" s="226" t="s">
        <v>352</v>
      </c>
      <c r="B407" s="222" t="s">
        <v>615</v>
      </c>
      <c r="C407" s="209">
        <v>16.838999999999999</v>
      </c>
      <c r="D407" s="210" t="s">
        <v>119</v>
      </c>
      <c r="E407" s="211"/>
      <c r="F407" s="212" t="s">
        <v>363</v>
      </c>
      <c r="G407" s="222" t="s">
        <v>6</v>
      </c>
      <c r="H407" s="214"/>
      <c r="I407" s="214"/>
      <c r="J407" s="256">
        <v>43718</v>
      </c>
      <c r="K407" s="217"/>
      <c r="L407" s="217"/>
      <c r="M407" s="217">
        <f t="shared" si="73"/>
        <v>0</v>
      </c>
      <c r="N407" s="218"/>
      <c r="O407" s="219">
        <f t="shared" si="72"/>
        <v>0</v>
      </c>
      <c r="P407" s="221" t="str">
        <f t="shared" si="70"/>
        <v/>
      </c>
    </row>
    <row r="408" spans="1:16" hidden="1" outlineLevel="2" x14ac:dyDescent="0.2">
      <c r="A408" s="226" t="s">
        <v>352</v>
      </c>
      <c r="B408" s="222" t="s">
        <v>615</v>
      </c>
      <c r="C408" s="209">
        <v>16.922000000000001</v>
      </c>
      <c r="D408" s="210" t="s">
        <v>119</v>
      </c>
      <c r="E408" s="211"/>
      <c r="F408" s="212" t="s">
        <v>364</v>
      </c>
      <c r="G408" s="222" t="s">
        <v>6</v>
      </c>
      <c r="H408" s="214"/>
      <c r="I408" s="214"/>
      <c r="J408" s="256">
        <v>176236</v>
      </c>
      <c r="K408" s="217"/>
      <c r="L408" s="217"/>
      <c r="M408" s="217">
        <f t="shared" si="73"/>
        <v>0</v>
      </c>
      <c r="N408" s="218"/>
      <c r="O408" s="219">
        <f t="shared" si="72"/>
        <v>0</v>
      </c>
      <c r="P408" s="221" t="str">
        <f t="shared" si="70"/>
        <v/>
      </c>
    </row>
    <row r="409" spans="1:16" hidden="1" outlineLevel="2" x14ac:dyDescent="0.2">
      <c r="A409" s="226" t="s">
        <v>352</v>
      </c>
      <c r="B409" s="222" t="s">
        <v>615</v>
      </c>
      <c r="C409" s="209">
        <v>16.998999999999999</v>
      </c>
      <c r="D409" s="210" t="s">
        <v>119</v>
      </c>
      <c r="E409" s="211"/>
      <c r="F409" s="212" t="s">
        <v>365</v>
      </c>
      <c r="G409" s="222" t="s">
        <v>6</v>
      </c>
      <c r="H409" s="214"/>
      <c r="I409" s="214"/>
      <c r="J409" s="256">
        <v>0</v>
      </c>
      <c r="K409" s="217"/>
      <c r="L409" s="217"/>
      <c r="M409" s="217">
        <f t="shared" si="73"/>
        <v>0</v>
      </c>
      <c r="N409" s="218"/>
      <c r="O409" s="219">
        <f t="shared" si="72"/>
        <v>0</v>
      </c>
      <c r="P409" s="221" t="str">
        <f t="shared" si="70"/>
        <v/>
      </c>
    </row>
    <row r="410" spans="1:16" hidden="1" outlineLevel="2" x14ac:dyDescent="0.2">
      <c r="A410" s="226" t="s">
        <v>352</v>
      </c>
      <c r="B410" s="222" t="s">
        <v>615</v>
      </c>
      <c r="C410" s="209">
        <v>16.998999999999999</v>
      </c>
      <c r="D410" s="210" t="s">
        <v>119</v>
      </c>
      <c r="E410" s="211"/>
      <c r="F410" s="212" t="s">
        <v>366</v>
      </c>
      <c r="G410" s="222" t="s">
        <v>6</v>
      </c>
      <c r="H410" s="214"/>
      <c r="I410" s="214"/>
      <c r="J410" s="256">
        <v>18351</v>
      </c>
      <c r="K410" s="217"/>
      <c r="L410" s="217"/>
      <c r="M410" s="217">
        <f t="shared" si="73"/>
        <v>0</v>
      </c>
      <c r="N410" s="218"/>
      <c r="O410" s="219">
        <f t="shared" si="72"/>
        <v>0</v>
      </c>
      <c r="P410" s="221" t="str">
        <f t="shared" si="70"/>
        <v/>
      </c>
    </row>
    <row r="411" spans="1:16" ht="24" hidden="1" outlineLevel="2" x14ac:dyDescent="0.2">
      <c r="A411" s="226" t="s">
        <v>352</v>
      </c>
      <c r="B411" s="222" t="s">
        <v>615</v>
      </c>
      <c r="C411" s="209">
        <v>16.998999999999999</v>
      </c>
      <c r="D411" s="210" t="s">
        <v>119</v>
      </c>
      <c r="E411" s="211"/>
      <c r="F411" s="212" t="s">
        <v>367</v>
      </c>
      <c r="G411" s="222" t="s">
        <v>6</v>
      </c>
      <c r="H411" s="214"/>
      <c r="I411" s="214"/>
      <c r="J411" s="256">
        <v>1667</v>
      </c>
      <c r="K411" s="217"/>
      <c r="L411" s="217"/>
      <c r="M411" s="217">
        <f t="shared" si="73"/>
        <v>0</v>
      </c>
      <c r="N411" s="218"/>
      <c r="O411" s="219">
        <f t="shared" si="72"/>
        <v>0</v>
      </c>
      <c r="P411" s="221" t="str">
        <f t="shared" si="70"/>
        <v/>
      </c>
    </row>
    <row r="412" spans="1:16" hidden="1" outlineLevel="2" x14ac:dyDescent="0.2">
      <c r="A412" s="226" t="s">
        <v>352</v>
      </c>
      <c r="B412" s="222" t="s">
        <v>615</v>
      </c>
      <c r="C412" s="209">
        <v>16.998999999999999</v>
      </c>
      <c r="D412" s="210" t="s">
        <v>119</v>
      </c>
      <c r="E412" s="211"/>
      <c r="F412" s="212" t="s">
        <v>368</v>
      </c>
      <c r="G412" s="222" t="s">
        <v>6</v>
      </c>
      <c r="H412" s="214"/>
      <c r="I412" s="214"/>
      <c r="J412" s="256">
        <v>0</v>
      </c>
      <c r="K412" s="217"/>
      <c r="L412" s="217"/>
      <c r="M412" s="217">
        <f t="shared" si="73"/>
        <v>0</v>
      </c>
      <c r="N412" s="218"/>
      <c r="O412" s="219">
        <f t="shared" si="72"/>
        <v>0</v>
      </c>
      <c r="P412" s="221" t="str">
        <f t="shared" si="70"/>
        <v/>
      </c>
    </row>
    <row r="413" spans="1:16" ht="36" hidden="1" outlineLevel="2" x14ac:dyDescent="0.2">
      <c r="A413" s="226" t="s">
        <v>352</v>
      </c>
      <c r="B413" s="222" t="s">
        <v>615</v>
      </c>
      <c r="C413" s="209">
        <v>20.702999999999999</v>
      </c>
      <c r="D413" s="210" t="s">
        <v>348</v>
      </c>
      <c r="E413" s="211"/>
      <c r="F413" s="212" t="s">
        <v>369</v>
      </c>
      <c r="G413" s="222" t="s">
        <v>6</v>
      </c>
      <c r="H413" s="214"/>
      <c r="I413" s="214"/>
      <c r="J413" s="256">
        <v>141110</v>
      </c>
      <c r="K413" s="217"/>
      <c r="L413" s="217"/>
      <c r="M413" s="217">
        <f t="shared" si="73"/>
        <v>0</v>
      </c>
      <c r="N413" s="218"/>
      <c r="O413" s="219">
        <f t="shared" si="72"/>
        <v>0</v>
      </c>
      <c r="P413" s="221" t="str">
        <f t="shared" si="70"/>
        <v/>
      </c>
    </row>
    <row r="414" spans="1:16" ht="24" hidden="1" outlineLevel="2" x14ac:dyDescent="0.2">
      <c r="A414" s="226" t="s">
        <v>352</v>
      </c>
      <c r="B414" s="222" t="s">
        <v>615</v>
      </c>
      <c r="C414" s="209">
        <v>21.015999999999998</v>
      </c>
      <c r="D414" s="210" t="s">
        <v>370</v>
      </c>
      <c r="E414" s="211"/>
      <c r="F414" s="212" t="s">
        <v>371</v>
      </c>
      <c r="G414" s="222" t="s">
        <v>6</v>
      </c>
      <c r="H414" s="214"/>
      <c r="I414" s="214"/>
      <c r="J414" s="256">
        <v>143258</v>
      </c>
      <c r="K414" s="217"/>
      <c r="L414" s="217"/>
      <c r="M414" s="217">
        <f t="shared" si="73"/>
        <v>0</v>
      </c>
      <c r="N414" s="218"/>
      <c r="O414" s="219">
        <f t="shared" si="72"/>
        <v>0</v>
      </c>
      <c r="P414" s="221" t="str">
        <f t="shared" si="70"/>
        <v/>
      </c>
    </row>
    <row r="415" spans="1:16" ht="24" hidden="1" outlineLevel="2" x14ac:dyDescent="0.2">
      <c r="A415" s="226" t="s">
        <v>352</v>
      </c>
      <c r="B415" s="222" t="s">
        <v>615</v>
      </c>
      <c r="C415" s="209">
        <v>97.007999999999996</v>
      </c>
      <c r="D415" s="210" t="s">
        <v>328</v>
      </c>
      <c r="E415" s="211"/>
      <c r="F415" s="212" t="s">
        <v>447</v>
      </c>
      <c r="G415" s="222" t="s">
        <v>6</v>
      </c>
      <c r="H415" s="214"/>
      <c r="I415" s="214"/>
      <c r="J415" s="256">
        <v>86463</v>
      </c>
      <c r="K415" s="217"/>
      <c r="L415" s="217"/>
      <c r="M415" s="217">
        <f t="shared" si="73"/>
        <v>0</v>
      </c>
      <c r="N415" s="218"/>
      <c r="O415" s="219">
        <f t="shared" si="72"/>
        <v>0</v>
      </c>
      <c r="P415" s="221" t="str">
        <f t="shared" si="70"/>
        <v/>
      </c>
    </row>
    <row r="416" spans="1:16" ht="24" hidden="1" outlineLevel="2" x14ac:dyDescent="0.2">
      <c r="A416" s="226" t="s">
        <v>352</v>
      </c>
      <c r="B416" s="222" t="s">
        <v>615</v>
      </c>
      <c r="C416" s="209">
        <v>97.012</v>
      </c>
      <c r="D416" s="210" t="s">
        <v>328</v>
      </c>
      <c r="E416" s="211"/>
      <c r="F416" s="212" t="s">
        <v>372</v>
      </c>
      <c r="G416" s="222" t="s">
        <v>6</v>
      </c>
      <c r="H416" s="214"/>
      <c r="I416" s="214"/>
      <c r="J416" s="256">
        <v>935373</v>
      </c>
      <c r="K416" s="217"/>
      <c r="L416" s="217"/>
      <c r="M416" s="217">
        <f t="shared" si="73"/>
        <v>0</v>
      </c>
      <c r="N416" s="218"/>
      <c r="O416" s="219">
        <f t="shared" si="72"/>
        <v>0</v>
      </c>
      <c r="P416" s="221" t="str">
        <f t="shared" si="70"/>
        <v/>
      </c>
    </row>
    <row r="417" spans="1:16" ht="24" hidden="1" outlineLevel="2" x14ac:dyDescent="0.2">
      <c r="A417" s="226" t="s">
        <v>352</v>
      </c>
      <c r="B417" s="222" t="s">
        <v>615</v>
      </c>
      <c r="C417" s="209">
        <v>97.028999999999996</v>
      </c>
      <c r="D417" s="210" t="s">
        <v>328</v>
      </c>
      <c r="E417" s="211"/>
      <c r="F417" s="212" t="s">
        <v>373</v>
      </c>
      <c r="G417" s="222" t="s">
        <v>6</v>
      </c>
      <c r="H417" s="214"/>
      <c r="I417" s="214"/>
      <c r="J417" s="256">
        <v>0</v>
      </c>
      <c r="K417" s="217"/>
      <c r="L417" s="217"/>
      <c r="M417" s="217">
        <f t="shared" si="73"/>
        <v>0</v>
      </c>
      <c r="N417" s="218"/>
      <c r="O417" s="219">
        <f t="shared" si="72"/>
        <v>0</v>
      </c>
      <c r="P417" s="221" t="str">
        <f t="shared" si="70"/>
        <v/>
      </c>
    </row>
    <row r="418" spans="1:16" ht="24" hidden="1" outlineLevel="2" x14ac:dyDescent="0.2">
      <c r="A418" s="226" t="s">
        <v>352</v>
      </c>
      <c r="B418" s="222" t="s">
        <v>615</v>
      </c>
      <c r="C418" s="209">
        <v>97.031999999999996</v>
      </c>
      <c r="D418" s="210" t="s">
        <v>328</v>
      </c>
      <c r="E418" s="211"/>
      <c r="F418" s="212" t="s">
        <v>448</v>
      </c>
      <c r="G418" s="222" t="s">
        <v>6</v>
      </c>
      <c r="H418" s="214"/>
      <c r="I418" s="214"/>
      <c r="J418" s="256">
        <v>0</v>
      </c>
      <c r="K418" s="217"/>
      <c r="L418" s="217"/>
      <c r="M418" s="217">
        <f t="shared" ref="M418:M421" si="74">K418-L418</f>
        <v>0</v>
      </c>
      <c r="N418" s="218"/>
      <c r="O418" s="219">
        <f t="shared" ref="O418:O421" si="75">IF(N418-L418&gt;0,N418-L418,0)</f>
        <v>0</v>
      </c>
      <c r="P418" s="221" t="str">
        <f t="shared" si="70"/>
        <v/>
      </c>
    </row>
    <row r="419" spans="1:16" ht="24" hidden="1" outlineLevel="2" x14ac:dyDescent="0.2">
      <c r="A419" s="226" t="s">
        <v>352</v>
      </c>
      <c r="B419" s="224" t="s">
        <v>615</v>
      </c>
      <c r="C419" s="209">
        <v>97.036000000000001</v>
      </c>
      <c r="D419" s="210" t="s">
        <v>328</v>
      </c>
      <c r="E419" s="211"/>
      <c r="F419" s="223" t="s">
        <v>374</v>
      </c>
      <c r="G419" s="224" t="s">
        <v>6</v>
      </c>
      <c r="H419" s="214"/>
      <c r="I419" s="214"/>
      <c r="J419" s="256">
        <v>135420149</v>
      </c>
      <c r="K419" s="217"/>
      <c r="L419" s="217"/>
      <c r="M419" s="217">
        <f t="shared" si="74"/>
        <v>0</v>
      </c>
      <c r="N419" s="218"/>
      <c r="O419" s="219">
        <f t="shared" si="75"/>
        <v>0</v>
      </c>
      <c r="P419" s="221" t="str">
        <f t="shared" si="70"/>
        <v/>
      </c>
    </row>
    <row r="420" spans="1:16" ht="24" hidden="1" outlineLevel="2" x14ac:dyDescent="0.2">
      <c r="A420" s="226" t="s">
        <v>352</v>
      </c>
      <c r="B420" s="222" t="s">
        <v>615</v>
      </c>
      <c r="C420" s="209">
        <v>97.039000000000001</v>
      </c>
      <c r="D420" s="210" t="s">
        <v>328</v>
      </c>
      <c r="E420" s="211"/>
      <c r="F420" s="212" t="s">
        <v>375</v>
      </c>
      <c r="G420" s="222" t="s">
        <v>6</v>
      </c>
      <c r="H420" s="214"/>
      <c r="I420" s="214"/>
      <c r="J420" s="256">
        <v>1955327</v>
      </c>
      <c r="K420" s="217"/>
      <c r="L420" s="217"/>
      <c r="M420" s="217">
        <f t="shared" si="74"/>
        <v>0</v>
      </c>
      <c r="N420" s="218"/>
      <c r="O420" s="219">
        <f t="shared" si="75"/>
        <v>0</v>
      </c>
      <c r="P420" s="221" t="str">
        <f t="shared" si="70"/>
        <v/>
      </c>
    </row>
    <row r="421" spans="1:16" ht="24" hidden="1" outlineLevel="2" x14ac:dyDescent="0.2">
      <c r="A421" s="226" t="s">
        <v>352</v>
      </c>
      <c r="B421" s="222" t="s">
        <v>615</v>
      </c>
      <c r="C421" s="209">
        <v>97.042000000000002</v>
      </c>
      <c r="D421" s="210" t="s">
        <v>328</v>
      </c>
      <c r="E421" s="211"/>
      <c r="F421" s="212" t="s">
        <v>376</v>
      </c>
      <c r="G421" s="222" t="s">
        <v>6</v>
      </c>
      <c r="H421" s="214"/>
      <c r="I421" s="214"/>
      <c r="J421" s="256">
        <v>4182863</v>
      </c>
      <c r="K421" s="217"/>
      <c r="L421" s="217"/>
      <c r="M421" s="217">
        <f t="shared" si="74"/>
        <v>0</v>
      </c>
      <c r="N421" s="218"/>
      <c r="O421" s="219">
        <f t="shared" si="75"/>
        <v>0</v>
      </c>
      <c r="P421" s="221" t="str">
        <f t="shared" si="70"/>
        <v/>
      </c>
    </row>
    <row r="422" spans="1:16" ht="24" hidden="1" outlineLevel="2" x14ac:dyDescent="0.2">
      <c r="A422" s="226" t="s">
        <v>352</v>
      </c>
      <c r="B422" s="222" t="s">
        <v>615</v>
      </c>
      <c r="C422" s="209">
        <v>97.043000000000006</v>
      </c>
      <c r="D422" s="210" t="s">
        <v>328</v>
      </c>
      <c r="E422" s="211"/>
      <c r="F422" s="212" t="s">
        <v>449</v>
      </c>
      <c r="G422" s="222" t="s">
        <v>6</v>
      </c>
      <c r="H422" s="214"/>
      <c r="I422" s="214"/>
      <c r="J422" s="256">
        <v>17728</v>
      </c>
      <c r="K422" s="217"/>
      <c r="L422" s="217"/>
      <c r="M422" s="217">
        <f t="shared" ref="M422:M480" si="76">K422-L422</f>
        <v>0</v>
      </c>
      <c r="N422" s="218"/>
      <c r="O422" s="219">
        <f t="shared" ref="O422:O480" si="77">IF(N422-L422&gt;0,N422-L422,0)</f>
        <v>0</v>
      </c>
      <c r="P422" s="221" t="str">
        <f t="shared" si="70"/>
        <v/>
      </c>
    </row>
    <row r="423" spans="1:16" ht="24" hidden="1" outlineLevel="2" x14ac:dyDescent="0.2">
      <c r="A423" s="226" t="s">
        <v>352</v>
      </c>
      <c r="B423" s="222" t="s">
        <v>615</v>
      </c>
      <c r="C423" s="209">
        <v>97.043999999999997</v>
      </c>
      <c r="D423" s="210" t="s">
        <v>328</v>
      </c>
      <c r="E423" s="211"/>
      <c r="F423" s="212" t="s">
        <v>377</v>
      </c>
      <c r="G423" s="222" t="s">
        <v>6</v>
      </c>
      <c r="H423" s="214"/>
      <c r="I423" s="214"/>
      <c r="J423" s="256">
        <v>115889</v>
      </c>
      <c r="K423" s="217"/>
      <c r="L423" s="217"/>
      <c r="M423" s="217">
        <f t="shared" si="76"/>
        <v>0</v>
      </c>
      <c r="N423" s="218"/>
      <c r="O423" s="219">
        <f t="shared" si="77"/>
        <v>0</v>
      </c>
      <c r="P423" s="221" t="str">
        <f t="shared" si="70"/>
        <v/>
      </c>
    </row>
    <row r="424" spans="1:16" ht="24" hidden="1" outlineLevel="2" x14ac:dyDescent="0.2">
      <c r="A424" s="226" t="s">
        <v>352</v>
      </c>
      <c r="B424" s="222" t="s">
        <v>615</v>
      </c>
      <c r="C424" s="209">
        <v>97.046999999999997</v>
      </c>
      <c r="D424" s="210" t="s">
        <v>328</v>
      </c>
      <c r="E424" s="211"/>
      <c r="F424" s="212" t="s">
        <v>378</v>
      </c>
      <c r="G424" s="222" t="s">
        <v>6</v>
      </c>
      <c r="H424" s="214"/>
      <c r="I424" s="214"/>
      <c r="J424" s="256">
        <v>1547662</v>
      </c>
      <c r="K424" s="217"/>
      <c r="L424" s="217"/>
      <c r="M424" s="217">
        <f t="shared" si="76"/>
        <v>0</v>
      </c>
      <c r="N424" s="218"/>
      <c r="O424" s="219">
        <f t="shared" si="77"/>
        <v>0</v>
      </c>
      <c r="P424" s="221" t="str">
        <f t="shared" si="70"/>
        <v/>
      </c>
    </row>
    <row r="425" spans="1:16" ht="24" hidden="1" outlineLevel="2" x14ac:dyDescent="0.2">
      <c r="A425" s="207" t="s">
        <v>352</v>
      </c>
      <c r="B425" s="224" t="s">
        <v>615</v>
      </c>
      <c r="C425" s="209">
        <v>97.066999999999993</v>
      </c>
      <c r="D425" s="210" t="s">
        <v>328</v>
      </c>
      <c r="E425" s="211"/>
      <c r="F425" s="223" t="s">
        <v>379</v>
      </c>
      <c r="G425" s="224" t="s">
        <v>6</v>
      </c>
      <c r="H425" s="214"/>
      <c r="I425" s="214"/>
      <c r="J425" s="256">
        <v>5141921</v>
      </c>
      <c r="K425" s="217"/>
      <c r="L425" s="217"/>
      <c r="M425" s="217">
        <f t="shared" si="76"/>
        <v>0</v>
      </c>
      <c r="N425" s="218"/>
      <c r="O425" s="219">
        <f t="shared" si="77"/>
        <v>0</v>
      </c>
      <c r="P425" s="221" t="str">
        <f t="shared" si="70"/>
        <v/>
      </c>
    </row>
    <row r="426" spans="1:16" ht="24" customHeight="1" outlineLevel="1" collapsed="1" x14ac:dyDescent="0.2">
      <c r="A426" s="220" t="s">
        <v>618</v>
      </c>
      <c r="B426" s="224"/>
      <c r="C426" s="209"/>
      <c r="D426" s="210"/>
      <c r="E426" s="211"/>
      <c r="F426" s="223"/>
      <c r="G426" s="224"/>
      <c r="H426" s="214"/>
      <c r="I426" s="214"/>
      <c r="J426" s="256">
        <f>SUBTOTAL(9,J395:J425)</f>
        <v>153201282</v>
      </c>
      <c r="K426" s="256">
        <f t="shared" ref="K426:O426" si="78">SUBTOTAL(9,K395:K425)</f>
        <v>0</v>
      </c>
      <c r="L426" s="256">
        <f t="shared" si="78"/>
        <v>0</v>
      </c>
      <c r="M426" s="256">
        <f t="shared" si="78"/>
        <v>0</v>
      </c>
      <c r="N426" s="256">
        <f t="shared" si="78"/>
        <v>0</v>
      </c>
      <c r="O426" s="256">
        <f t="shared" si="78"/>
        <v>0</v>
      </c>
      <c r="P426" s="221" t="str">
        <f t="shared" si="70"/>
        <v/>
      </c>
    </row>
    <row r="427" spans="1:16" ht="24" hidden="1" outlineLevel="2" x14ac:dyDescent="0.2">
      <c r="A427" s="226" t="s">
        <v>380</v>
      </c>
      <c r="B427" s="222" t="s">
        <v>619</v>
      </c>
      <c r="C427" s="209">
        <v>11.032</v>
      </c>
      <c r="D427" s="210" t="s">
        <v>620</v>
      </c>
      <c r="E427" s="211"/>
      <c r="F427" s="212" t="s">
        <v>621</v>
      </c>
      <c r="G427" s="222" t="s">
        <v>6</v>
      </c>
      <c r="H427" s="214"/>
      <c r="I427" s="214"/>
      <c r="J427" s="256">
        <v>48738</v>
      </c>
      <c r="K427" s="217"/>
      <c r="L427" s="217"/>
      <c r="M427" s="217">
        <f t="shared" si="76"/>
        <v>0</v>
      </c>
      <c r="N427" s="218"/>
      <c r="O427" s="219">
        <f t="shared" si="77"/>
        <v>0</v>
      </c>
      <c r="P427" s="221" t="str">
        <f t="shared" si="70"/>
        <v/>
      </c>
    </row>
    <row r="428" spans="1:16" ht="48" hidden="1" outlineLevel="2" x14ac:dyDescent="0.2">
      <c r="A428" s="226" t="s">
        <v>380</v>
      </c>
      <c r="B428" s="222" t="s">
        <v>619</v>
      </c>
      <c r="C428" s="209">
        <v>20.7</v>
      </c>
      <c r="D428" s="210" t="s">
        <v>622</v>
      </c>
      <c r="E428" s="211"/>
      <c r="F428" s="212" t="s">
        <v>623</v>
      </c>
      <c r="G428" s="222" t="s">
        <v>6</v>
      </c>
      <c r="H428" s="214"/>
      <c r="I428" s="214"/>
      <c r="J428" s="256">
        <v>193337</v>
      </c>
      <c r="K428" s="217"/>
      <c r="L428" s="217"/>
      <c r="M428" s="217">
        <f t="shared" si="76"/>
        <v>0</v>
      </c>
      <c r="N428" s="218"/>
      <c r="O428" s="219">
        <f t="shared" si="77"/>
        <v>0</v>
      </c>
      <c r="P428" s="221" t="str">
        <f t="shared" si="70"/>
        <v/>
      </c>
    </row>
    <row r="429" spans="1:16" ht="36" hidden="1" outlineLevel="2" x14ac:dyDescent="0.2">
      <c r="A429" s="226" t="s">
        <v>380</v>
      </c>
      <c r="B429" s="222" t="s">
        <v>619</v>
      </c>
      <c r="C429" s="209">
        <v>20.721</v>
      </c>
      <c r="D429" s="210" t="s">
        <v>624</v>
      </c>
      <c r="E429" s="211"/>
      <c r="F429" s="212" t="s">
        <v>625</v>
      </c>
      <c r="G429" s="222" t="s">
        <v>6</v>
      </c>
      <c r="H429" s="214"/>
      <c r="I429" s="214"/>
      <c r="J429" s="256">
        <v>17504</v>
      </c>
      <c r="K429" s="217"/>
      <c r="L429" s="217"/>
      <c r="M429" s="217">
        <f t="shared" si="76"/>
        <v>0</v>
      </c>
      <c r="N429" s="218"/>
      <c r="O429" s="219">
        <f t="shared" si="77"/>
        <v>0</v>
      </c>
      <c r="P429" s="221" t="str">
        <f t="shared" si="70"/>
        <v/>
      </c>
    </row>
    <row r="430" spans="1:16" hidden="1" outlineLevel="2" x14ac:dyDescent="0.2">
      <c r="A430" s="226" t="s">
        <v>380</v>
      </c>
      <c r="B430" s="222" t="s">
        <v>619</v>
      </c>
      <c r="C430" s="209">
        <v>81.040999999999997</v>
      </c>
      <c r="D430" s="210" t="s">
        <v>184</v>
      </c>
      <c r="E430" s="211"/>
      <c r="F430" s="212" t="s">
        <v>626</v>
      </c>
      <c r="G430" s="222" t="s">
        <v>6</v>
      </c>
      <c r="H430" s="214"/>
      <c r="I430" s="214"/>
      <c r="J430" s="256">
        <v>3018</v>
      </c>
      <c r="K430" s="217"/>
      <c r="L430" s="217"/>
      <c r="M430" s="217">
        <f t="shared" si="76"/>
        <v>0</v>
      </c>
      <c r="N430" s="218"/>
      <c r="O430" s="219">
        <f t="shared" si="77"/>
        <v>0</v>
      </c>
      <c r="P430" s="221" t="str">
        <f t="shared" si="70"/>
        <v/>
      </c>
    </row>
    <row r="431" spans="1:16" hidden="1" outlineLevel="2" x14ac:dyDescent="0.2">
      <c r="A431" s="226" t="s">
        <v>380</v>
      </c>
      <c r="B431" s="222" t="s">
        <v>619</v>
      </c>
      <c r="C431" s="209">
        <v>81.040999999999997</v>
      </c>
      <c r="D431" s="210" t="s">
        <v>184</v>
      </c>
      <c r="E431" s="211"/>
      <c r="F431" s="212" t="s">
        <v>627</v>
      </c>
      <c r="G431" s="222" t="s">
        <v>6</v>
      </c>
      <c r="H431" s="214"/>
      <c r="I431" s="214"/>
      <c r="J431" s="256">
        <v>378542</v>
      </c>
      <c r="K431" s="217"/>
      <c r="L431" s="217"/>
      <c r="M431" s="217">
        <f t="shared" si="76"/>
        <v>0</v>
      </c>
      <c r="N431" s="218"/>
      <c r="O431" s="219">
        <f t="shared" si="77"/>
        <v>0</v>
      </c>
      <c r="P431" s="221" t="str">
        <f t="shared" si="70"/>
        <v/>
      </c>
    </row>
    <row r="432" spans="1:16" hidden="1" outlineLevel="2" x14ac:dyDescent="0.2">
      <c r="A432" s="226" t="s">
        <v>380</v>
      </c>
      <c r="B432" s="222" t="s">
        <v>619</v>
      </c>
      <c r="C432" s="209">
        <v>81.138000000000005</v>
      </c>
      <c r="D432" s="210" t="s">
        <v>184</v>
      </c>
      <c r="E432" s="211"/>
      <c r="F432" s="212" t="s">
        <v>628</v>
      </c>
      <c r="G432" s="222" t="s">
        <v>6</v>
      </c>
      <c r="H432" s="214"/>
      <c r="I432" s="214"/>
      <c r="J432" s="256">
        <v>7882</v>
      </c>
      <c r="K432" s="217"/>
      <c r="L432" s="217"/>
      <c r="M432" s="217">
        <f t="shared" si="76"/>
        <v>0</v>
      </c>
      <c r="N432" s="218"/>
      <c r="O432" s="219">
        <f t="shared" si="77"/>
        <v>0</v>
      </c>
      <c r="P432" s="221" t="str">
        <f t="shared" si="70"/>
        <v/>
      </c>
    </row>
    <row r="433" spans="1:16" ht="36" hidden="1" outlineLevel="2" x14ac:dyDescent="0.2">
      <c r="A433" s="226" t="s">
        <v>380</v>
      </c>
      <c r="B433" s="222" t="s">
        <v>619</v>
      </c>
      <c r="C433" s="209">
        <v>90.600999999999999</v>
      </c>
      <c r="D433" s="210" t="s">
        <v>350</v>
      </c>
      <c r="E433" s="211"/>
      <c r="F433" s="212" t="s">
        <v>442</v>
      </c>
      <c r="G433" s="222" t="s">
        <v>6</v>
      </c>
      <c r="H433" s="214"/>
      <c r="I433" s="214"/>
      <c r="J433" s="256">
        <v>0</v>
      </c>
      <c r="K433" s="217"/>
      <c r="L433" s="217"/>
      <c r="M433" s="217">
        <f t="shared" si="76"/>
        <v>0</v>
      </c>
      <c r="N433" s="218"/>
      <c r="O433" s="219">
        <f t="shared" si="77"/>
        <v>0</v>
      </c>
      <c r="P433" s="221" t="str">
        <f t="shared" si="70"/>
        <v/>
      </c>
    </row>
    <row r="434" spans="1:16" ht="36" hidden="1" outlineLevel="2" x14ac:dyDescent="0.2">
      <c r="A434" s="226" t="s">
        <v>380</v>
      </c>
      <c r="B434" s="222" t="s">
        <v>619</v>
      </c>
      <c r="C434" s="209">
        <v>90.600999999999999</v>
      </c>
      <c r="D434" s="210" t="s">
        <v>350</v>
      </c>
      <c r="E434" s="211"/>
      <c r="F434" s="212" t="s">
        <v>629</v>
      </c>
      <c r="G434" s="222" t="s">
        <v>6</v>
      </c>
      <c r="H434" s="214"/>
      <c r="I434" s="214"/>
      <c r="J434" s="217">
        <v>17909</v>
      </c>
      <c r="K434" s="217"/>
      <c r="L434" s="217"/>
      <c r="M434" s="217">
        <f t="shared" si="76"/>
        <v>0</v>
      </c>
      <c r="N434" s="218"/>
      <c r="O434" s="219">
        <f t="shared" si="77"/>
        <v>0</v>
      </c>
      <c r="P434" s="221" t="str">
        <f t="shared" si="70"/>
        <v/>
      </c>
    </row>
    <row r="435" spans="1:16" hidden="1" outlineLevel="2" x14ac:dyDescent="0.2">
      <c r="A435" s="226" t="s">
        <v>380</v>
      </c>
      <c r="B435" s="224" t="s">
        <v>619</v>
      </c>
      <c r="C435" s="209">
        <v>90.600999999999999</v>
      </c>
      <c r="D435" s="210" t="s">
        <v>184</v>
      </c>
      <c r="E435" s="211"/>
      <c r="F435" s="223" t="s">
        <v>630</v>
      </c>
      <c r="G435" s="224" t="s">
        <v>6</v>
      </c>
      <c r="H435" s="214"/>
      <c r="I435" s="214"/>
      <c r="J435" s="217">
        <v>558535</v>
      </c>
      <c r="K435" s="217"/>
      <c r="L435" s="217"/>
      <c r="M435" s="217">
        <f t="shared" si="76"/>
        <v>0</v>
      </c>
      <c r="N435" s="218"/>
      <c r="O435" s="219">
        <f t="shared" si="77"/>
        <v>0</v>
      </c>
      <c r="P435" s="221" t="str">
        <f t="shared" si="70"/>
        <v/>
      </c>
    </row>
    <row r="436" spans="1:16" ht="24" customHeight="1" outlineLevel="1" collapsed="1" x14ac:dyDescent="0.2">
      <c r="A436" s="220" t="s">
        <v>631</v>
      </c>
      <c r="B436" s="224"/>
      <c r="C436" s="209"/>
      <c r="D436" s="210"/>
      <c r="E436" s="211"/>
      <c r="F436" s="223"/>
      <c r="G436" s="224"/>
      <c r="H436" s="214"/>
      <c r="I436" s="214"/>
      <c r="J436" s="217">
        <f>SUBTOTAL(9,J427:J435)</f>
        <v>1225465</v>
      </c>
      <c r="K436" s="217">
        <f t="shared" ref="K436:O436" si="79">SUBTOTAL(9,K427:K435)</f>
        <v>0</v>
      </c>
      <c r="L436" s="217">
        <f t="shared" si="79"/>
        <v>0</v>
      </c>
      <c r="M436" s="217">
        <f t="shared" si="79"/>
        <v>0</v>
      </c>
      <c r="N436" s="217">
        <f t="shared" si="79"/>
        <v>0</v>
      </c>
      <c r="O436" s="217">
        <f t="shared" si="79"/>
        <v>0</v>
      </c>
      <c r="P436" s="221" t="str">
        <f t="shared" si="70"/>
        <v/>
      </c>
    </row>
    <row r="437" spans="1:16" ht="24" hidden="1" outlineLevel="2" x14ac:dyDescent="0.2">
      <c r="A437" s="226" t="s">
        <v>381</v>
      </c>
      <c r="B437" s="222" t="s">
        <v>632</v>
      </c>
      <c r="C437" s="209">
        <v>17.207000000000001</v>
      </c>
      <c r="D437" s="210" t="s">
        <v>382</v>
      </c>
      <c r="E437" s="211"/>
      <c r="F437" s="212" t="s">
        <v>383</v>
      </c>
      <c r="G437" s="222" t="s">
        <v>6</v>
      </c>
      <c r="H437" s="214"/>
      <c r="I437" s="214"/>
      <c r="J437" s="217">
        <v>1154</v>
      </c>
      <c r="K437" s="217"/>
      <c r="L437" s="217"/>
      <c r="M437" s="217">
        <f t="shared" si="76"/>
        <v>0</v>
      </c>
      <c r="N437" s="218"/>
      <c r="O437" s="219">
        <f t="shared" si="77"/>
        <v>0</v>
      </c>
      <c r="P437" s="221" t="str">
        <f t="shared" si="70"/>
        <v/>
      </c>
    </row>
    <row r="438" spans="1:16" ht="48" hidden="1" outlineLevel="2" x14ac:dyDescent="0.2">
      <c r="A438" s="226" t="s">
        <v>381</v>
      </c>
      <c r="B438" s="222" t="s">
        <v>632</v>
      </c>
      <c r="C438" s="209">
        <v>38.006</v>
      </c>
      <c r="D438" s="210" t="s">
        <v>633</v>
      </c>
      <c r="E438" s="211"/>
      <c r="F438" s="212" t="s">
        <v>634</v>
      </c>
      <c r="G438" s="222" t="s">
        <v>6</v>
      </c>
      <c r="H438" s="214"/>
      <c r="I438" s="214"/>
      <c r="J438" s="217">
        <v>16120</v>
      </c>
      <c r="K438" s="217"/>
      <c r="L438" s="217"/>
      <c r="M438" s="217">
        <f t="shared" si="76"/>
        <v>0</v>
      </c>
      <c r="N438" s="218"/>
      <c r="O438" s="219">
        <f t="shared" si="77"/>
        <v>0</v>
      </c>
      <c r="P438" s="221" t="str">
        <f t="shared" si="70"/>
        <v/>
      </c>
    </row>
    <row r="439" spans="1:16" ht="36" hidden="1" outlineLevel="2" x14ac:dyDescent="0.2">
      <c r="A439" s="226" t="s">
        <v>381</v>
      </c>
      <c r="B439" s="222" t="s">
        <v>632</v>
      </c>
      <c r="C439" s="209">
        <v>89.003</v>
      </c>
      <c r="D439" s="210" t="s">
        <v>384</v>
      </c>
      <c r="E439" s="211"/>
      <c r="F439" s="212" t="s">
        <v>635</v>
      </c>
      <c r="G439" s="222" t="s">
        <v>6</v>
      </c>
      <c r="H439" s="214"/>
      <c r="I439" s="214"/>
      <c r="J439" s="217">
        <v>32670</v>
      </c>
      <c r="K439" s="217"/>
      <c r="L439" s="217"/>
      <c r="M439" s="217">
        <f t="shared" si="76"/>
        <v>0</v>
      </c>
      <c r="N439" s="218"/>
      <c r="O439" s="219">
        <f t="shared" si="77"/>
        <v>0</v>
      </c>
      <c r="P439" s="221" t="str">
        <f t="shared" si="70"/>
        <v/>
      </c>
    </row>
    <row r="440" spans="1:16" ht="36" hidden="1" outlineLevel="2" x14ac:dyDescent="0.2">
      <c r="A440" s="226" t="s">
        <v>381</v>
      </c>
      <c r="B440" s="222" t="s">
        <v>632</v>
      </c>
      <c r="C440" s="209">
        <v>90.400999999999996</v>
      </c>
      <c r="D440" s="210" t="s">
        <v>385</v>
      </c>
      <c r="E440" s="211"/>
      <c r="F440" s="212" t="s">
        <v>386</v>
      </c>
      <c r="G440" s="222" t="s">
        <v>6</v>
      </c>
      <c r="H440" s="214"/>
      <c r="I440" s="214"/>
      <c r="J440" s="217">
        <v>2514481</v>
      </c>
      <c r="K440" s="217"/>
      <c r="L440" s="217"/>
      <c r="M440" s="217">
        <f t="shared" si="76"/>
        <v>0</v>
      </c>
      <c r="N440" s="218"/>
      <c r="O440" s="219">
        <f t="shared" si="77"/>
        <v>0</v>
      </c>
      <c r="P440" s="221" t="str">
        <f t="shared" si="70"/>
        <v/>
      </c>
    </row>
    <row r="441" spans="1:16" ht="36" hidden="1" outlineLevel="2" x14ac:dyDescent="0.2">
      <c r="A441" s="226" t="s">
        <v>381</v>
      </c>
      <c r="B441" s="222" t="s">
        <v>632</v>
      </c>
      <c r="C441" s="209">
        <v>90.403999999999996</v>
      </c>
      <c r="D441" s="210" t="s">
        <v>385</v>
      </c>
      <c r="E441" s="211"/>
      <c r="F441" s="212" t="s">
        <v>450</v>
      </c>
      <c r="G441" s="222" t="s">
        <v>6</v>
      </c>
      <c r="H441" s="214"/>
      <c r="I441" s="214"/>
      <c r="J441" s="217">
        <v>87895</v>
      </c>
      <c r="K441" s="217"/>
      <c r="L441" s="217"/>
      <c r="M441" s="217">
        <f t="shared" si="76"/>
        <v>0</v>
      </c>
      <c r="N441" s="218"/>
      <c r="O441" s="219">
        <f t="shared" si="77"/>
        <v>0</v>
      </c>
      <c r="P441" s="221" t="str">
        <f t="shared" si="70"/>
        <v/>
      </c>
    </row>
    <row r="442" spans="1:16" ht="36" hidden="1" outlineLevel="2" x14ac:dyDescent="0.2">
      <c r="A442" s="226" t="s">
        <v>381</v>
      </c>
      <c r="B442" s="222" t="s">
        <v>632</v>
      </c>
      <c r="C442" s="209">
        <v>90.403999999999996</v>
      </c>
      <c r="D442" s="210" t="s">
        <v>385</v>
      </c>
      <c r="E442" s="211" t="s">
        <v>418</v>
      </c>
      <c r="F442" s="212" t="s">
        <v>451</v>
      </c>
      <c r="G442" s="222" t="s">
        <v>6</v>
      </c>
      <c r="H442" s="214"/>
      <c r="I442" s="260"/>
      <c r="J442" s="217">
        <v>0</v>
      </c>
      <c r="K442" s="217"/>
      <c r="L442" s="217"/>
      <c r="M442" s="217">
        <f t="shared" si="76"/>
        <v>0</v>
      </c>
      <c r="N442" s="218"/>
      <c r="O442" s="219">
        <f t="shared" si="77"/>
        <v>0</v>
      </c>
      <c r="P442" s="221" t="str">
        <f t="shared" si="70"/>
        <v/>
      </c>
    </row>
    <row r="443" spans="1:16" hidden="1" outlineLevel="2" x14ac:dyDescent="0.2">
      <c r="A443" s="226" t="s">
        <v>381</v>
      </c>
      <c r="B443" s="222" t="s">
        <v>636</v>
      </c>
      <c r="C443" s="209" t="s">
        <v>637</v>
      </c>
      <c r="D443" s="210" t="s">
        <v>638</v>
      </c>
      <c r="E443" s="211"/>
      <c r="F443" s="212" t="s">
        <v>639</v>
      </c>
      <c r="G443" s="222"/>
      <c r="H443" s="214"/>
      <c r="I443" s="260"/>
      <c r="J443" s="217">
        <v>0</v>
      </c>
      <c r="K443" s="217"/>
      <c r="L443" s="217"/>
      <c r="M443" s="217">
        <f t="shared" si="76"/>
        <v>0</v>
      </c>
      <c r="N443" s="218"/>
      <c r="O443" s="219">
        <f t="shared" si="77"/>
        <v>0</v>
      </c>
      <c r="P443" s="221" t="str">
        <f t="shared" si="70"/>
        <v/>
      </c>
    </row>
    <row r="444" spans="1:16" ht="24" customHeight="1" outlineLevel="1" collapsed="1" x14ac:dyDescent="0.2">
      <c r="A444" s="232" t="s">
        <v>640</v>
      </c>
      <c r="B444" s="222"/>
      <c r="C444" s="209"/>
      <c r="D444" s="210"/>
      <c r="E444" s="211"/>
      <c r="F444" s="212"/>
      <c r="G444" s="222"/>
      <c r="H444" s="214"/>
      <c r="I444" s="260"/>
      <c r="J444" s="217">
        <f>SUBTOTAL(9,J437:J443)</f>
        <v>2652320</v>
      </c>
      <c r="K444" s="217">
        <f t="shared" ref="K444:O444" si="80">SUBTOTAL(9,K437:K443)</f>
        <v>0</v>
      </c>
      <c r="L444" s="217">
        <f t="shared" si="80"/>
        <v>0</v>
      </c>
      <c r="M444" s="217">
        <f t="shared" si="80"/>
        <v>0</v>
      </c>
      <c r="N444" s="217">
        <f t="shared" si="80"/>
        <v>0</v>
      </c>
      <c r="O444" s="217">
        <f t="shared" si="80"/>
        <v>0</v>
      </c>
      <c r="P444" s="221" t="str">
        <f t="shared" si="70"/>
        <v/>
      </c>
    </row>
    <row r="445" spans="1:16" ht="24" hidden="1" outlineLevel="2" x14ac:dyDescent="0.2">
      <c r="A445" s="226" t="s">
        <v>387</v>
      </c>
      <c r="B445" s="222" t="s">
        <v>641</v>
      </c>
      <c r="C445" s="209">
        <v>10.664999999999999</v>
      </c>
      <c r="D445" s="210" t="s">
        <v>109</v>
      </c>
      <c r="E445" s="211"/>
      <c r="F445" s="241" t="s">
        <v>388</v>
      </c>
      <c r="G445" s="222" t="s">
        <v>6</v>
      </c>
      <c r="H445" s="214"/>
      <c r="I445" s="260"/>
      <c r="J445" s="217">
        <v>277154</v>
      </c>
      <c r="K445" s="217"/>
      <c r="L445" s="217"/>
      <c r="M445" s="217">
        <f t="shared" si="76"/>
        <v>0</v>
      </c>
      <c r="N445" s="218"/>
      <c r="O445" s="219">
        <f t="shared" si="77"/>
        <v>0</v>
      </c>
      <c r="P445" s="221" t="str">
        <f t="shared" si="70"/>
        <v/>
      </c>
    </row>
    <row r="446" spans="1:16" ht="24" customHeight="1" outlineLevel="1" collapsed="1" x14ac:dyDescent="0.2">
      <c r="A446" s="232" t="s">
        <v>642</v>
      </c>
      <c r="B446" s="222"/>
      <c r="C446" s="209"/>
      <c r="D446" s="210"/>
      <c r="E446" s="211"/>
      <c r="F446" s="241"/>
      <c r="G446" s="222"/>
      <c r="H446" s="214"/>
      <c r="I446" s="260"/>
      <c r="J446" s="217">
        <f>SUBTOTAL(9,J445:J445)</f>
        <v>277154</v>
      </c>
      <c r="K446" s="217">
        <f t="shared" ref="K446:O446" si="81">SUBTOTAL(9,K445:K445)</f>
        <v>0</v>
      </c>
      <c r="L446" s="217">
        <f t="shared" si="81"/>
        <v>0</v>
      </c>
      <c r="M446" s="217">
        <f t="shared" si="81"/>
        <v>0</v>
      </c>
      <c r="N446" s="217">
        <f t="shared" si="81"/>
        <v>0</v>
      </c>
      <c r="O446" s="217">
        <f t="shared" si="81"/>
        <v>0</v>
      </c>
      <c r="P446" s="221" t="str">
        <f t="shared" si="70"/>
        <v/>
      </c>
    </row>
    <row r="447" spans="1:16" ht="60" hidden="1" outlineLevel="2" x14ac:dyDescent="0.2">
      <c r="A447" s="226" t="s">
        <v>390</v>
      </c>
      <c r="B447" s="222" t="s">
        <v>643</v>
      </c>
      <c r="C447" s="209">
        <v>16.59</v>
      </c>
      <c r="D447" s="210" t="s">
        <v>119</v>
      </c>
      <c r="E447" s="211"/>
      <c r="F447" s="223" t="s">
        <v>391</v>
      </c>
      <c r="G447" s="224" t="s">
        <v>6</v>
      </c>
      <c r="H447" s="214"/>
      <c r="I447" s="260"/>
      <c r="J447" s="217">
        <v>139891</v>
      </c>
      <c r="K447" s="217"/>
      <c r="L447" s="217"/>
      <c r="M447" s="217">
        <f t="shared" si="76"/>
        <v>0</v>
      </c>
      <c r="N447" s="218"/>
      <c r="O447" s="219">
        <f t="shared" si="77"/>
        <v>0</v>
      </c>
      <c r="P447" s="221" t="str">
        <f t="shared" si="70"/>
        <v/>
      </c>
    </row>
    <row r="448" spans="1:16" ht="24" hidden="1" outlineLevel="2" x14ac:dyDescent="0.2">
      <c r="A448" s="226" t="s">
        <v>390</v>
      </c>
      <c r="B448" s="222" t="s">
        <v>643</v>
      </c>
      <c r="C448" s="209">
        <v>16.998999999999999</v>
      </c>
      <c r="D448" s="210" t="s">
        <v>119</v>
      </c>
      <c r="E448" s="211"/>
      <c r="F448" s="223" t="s">
        <v>392</v>
      </c>
      <c r="G448" s="224" t="s">
        <v>6</v>
      </c>
      <c r="H448" s="214"/>
      <c r="I448" s="260"/>
      <c r="J448" s="217">
        <v>107131</v>
      </c>
      <c r="K448" s="217"/>
      <c r="L448" s="217"/>
      <c r="M448" s="217">
        <f t="shared" si="76"/>
        <v>0</v>
      </c>
      <c r="N448" s="218"/>
      <c r="O448" s="219">
        <f t="shared" si="77"/>
        <v>0</v>
      </c>
      <c r="P448" s="221" t="str">
        <f t="shared" si="70"/>
        <v/>
      </c>
    </row>
    <row r="449" spans="1:16" ht="24" customHeight="1" outlineLevel="1" collapsed="1" x14ac:dyDescent="0.2">
      <c r="A449" s="232" t="s">
        <v>644</v>
      </c>
      <c r="B449" s="222"/>
      <c r="C449" s="209"/>
      <c r="D449" s="210"/>
      <c r="E449" s="211"/>
      <c r="F449" s="223"/>
      <c r="G449" s="224"/>
      <c r="H449" s="214"/>
      <c r="I449" s="260"/>
      <c r="J449" s="217">
        <f>SUBTOTAL(9,J447:J448)</f>
        <v>247022</v>
      </c>
      <c r="K449" s="217">
        <f t="shared" ref="K449:O449" si="82">SUBTOTAL(9,K447:K448)</f>
        <v>0</v>
      </c>
      <c r="L449" s="217">
        <f t="shared" si="82"/>
        <v>0</v>
      </c>
      <c r="M449" s="217">
        <f t="shared" si="82"/>
        <v>0</v>
      </c>
      <c r="N449" s="217">
        <f t="shared" si="82"/>
        <v>0</v>
      </c>
      <c r="O449" s="217">
        <f t="shared" si="82"/>
        <v>0</v>
      </c>
      <c r="P449" s="221" t="str">
        <f t="shared" si="70"/>
        <v/>
      </c>
    </row>
    <row r="450" spans="1:16" ht="24" hidden="1" outlineLevel="2" x14ac:dyDescent="0.2">
      <c r="A450" s="226" t="s">
        <v>393</v>
      </c>
      <c r="B450" s="222" t="s">
        <v>645</v>
      </c>
      <c r="C450" s="209">
        <v>20.106000000000002</v>
      </c>
      <c r="D450" s="210" t="s">
        <v>348</v>
      </c>
      <c r="E450" s="211"/>
      <c r="F450" s="212" t="s">
        <v>394</v>
      </c>
      <c r="G450" s="222" t="s">
        <v>6</v>
      </c>
      <c r="H450" s="214"/>
      <c r="I450" s="260"/>
      <c r="J450" s="217">
        <v>2034581</v>
      </c>
      <c r="K450" s="217"/>
      <c r="L450" s="217"/>
      <c r="M450" s="217">
        <f t="shared" si="76"/>
        <v>0</v>
      </c>
      <c r="N450" s="218"/>
      <c r="O450" s="219">
        <f t="shared" si="77"/>
        <v>0</v>
      </c>
      <c r="P450" s="221" t="str">
        <f t="shared" si="70"/>
        <v/>
      </c>
    </row>
    <row r="451" spans="1:16" ht="24" hidden="1" outlineLevel="2" x14ac:dyDescent="0.2">
      <c r="A451" s="226" t="s">
        <v>393</v>
      </c>
      <c r="B451" s="222" t="s">
        <v>645</v>
      </c>
      <c r="C451" s="209">
        <v>20.2</v>
      </c>
      <c r="D451" s="210" t="s">
        <v>348</v>
      </c>
      <c r="E451" s="211"/>
      <c r="F451" s="212" t="s">
        <v>395</v>
      </c>
      <c r="G451" s="222" t="s">
        <v>6</v>
      </c>
      <c r="H451" s="214"/>
      <c r="I451" s="214"/>
      <c r="J451" s="217">
        <v>174976</v>
      </c>
      <c r="K451" s="217"/>
      <c r="L451" s="217"/>
      <c r="M451" s="217">
        <f t="shared" si="76"/>
        <v>0</v>
      </c>
      <c r="N451" s="218"/>
      <c r="O451" s="219">
        <f t="shared" si="77"/>
        <v>0</v>
      </c>
      <c r="P451" s="221" t="str">
        <f t="shared" si="70"/>
        <v/>
      </c>
    </row>
    <row r="452" spans="1:16" ht="24" hidden="1" outlineLevel="2" x14ac:dyDescent="0.2">
      <c r="A452" s="226" t="s">
        <v>393</v>
      </c>
      <c r="B452" s="222" t="s">
        <v>645</v>
      </c>
      <c r="C452" s="209">
        <v>20.204999999999998</v>
      </c>
      <c r="D452" s="210" t="s">
        <v>348</v>
      </c>
      <c r="E452" s="211"/>
      <c r="F452" s="212" t="s">
        <v>396</v>
      </c>
      <c r="G452" s="222" t="s">
        <v>6</v>
      </c>
      <c r="H452" s="214"/>
      <c r="I452" s="214"/>
      <c r="J452" s="217">
        <v>347684699</v>
      </c>
      <c r="K452" s="217"/>
      <c r="L452" s="217"/>
      <c r="M452" s="217">
        <f t="shared" si="76"/>
        <v>0</v>
      </c>
      <c r="N452" s="218"/>
      <c r="O452" s="219">
        <f t="shared" si="77"/>
        <v>0</v>
      </c>
      <c r="P452" s="221" t="str">
        <f t="shared" si="70"/>
        <v/>
      </c>
    </row>
    <row r="453" spans="1:16" ht="24" hidden="1" outlineLevel="2" x14ac:dyDescent="0.2">
      <c r="A453" s="226" t="s">
        <v>393</v>
      </c>
      <c r="B453" s="222" t="s">
        <v>645</v>
      </c>
      <c r="C453" s="209">
        <v>20.204999999999998</v>
      </c>
      <c r="D453" s="210" t="s">
        <v>348</v>
      </c>
      <c r="E453" s="211" t="s">
        <v>418</v>
      </c>
      <c r="F453" s="212" t="s">
        <v>646</v>
      </c>
      <c r="G453" s="222" t="s">
        <v>6</v>
      </c>
      <c r="H453" s="214"/>
      <c r="I453" s="214"/>
      <c r="J453" s="217"/>
      <c r="K453" s="217"/>
      <c r="L453" s="217"/>
      <c r="M453" s="217">
        <f t="shared" si="76"/>
        <v>0</v>
      </c>
      <c r="N453" s="218"/>
      <c r="O453" s="219">
        <f t="shared" si="77"/>
        <v>0</v>
      </c>
      <c r="P453" s="221" t="str">
        <f t="shared" si="70"/>
        <v/>
      </c>
    </row>
    <row r="454" spans="1:16" ht="24" hidden="1" outlineLevel="2" x14ac:dyDescent="0.2">
      <c r="A454" s="226" t="s">
        <v>393</v>
      </c>
      <c r="B454" s="222" t="s">
        <v>645</v>
      </c>
      <c r="C454" s="209">
        <v>20.215</v>
      </c>
      <c r="D454" s="210" t="s">
        <v>348</v>
      </c>
      <c r="E454" s="211"/>
      <c r="F454" s="212" t="s">
        <v>397</v>
      </c>
      <c r="G454" s="222" t="s">
        <v>6</v>
      </c>
      <c r="H454" s="214"/>
      <c r="I454" s="214"/>
      <c r="J454" s="217">
        <v>147958</v>
      </c>
      <c r="K454" s="217"/>
      <c r="L454" s="217"/>
      <c r="M454" s="217">
        <f t="shared" si="76"/>
        <v>0</v>
      </c>
      <c r="N454" s="218"/>
      <c r="O454" s="219">
        <f t="shared" si="77"/>
        <v>0</v>
      </c>
      <c r="P454" s="221" t="str">
        <f t="shared" si="70"/>
        <v/>
      </c>
    </row>
    <row r="455" spans="1:16" ht="24" hidden="1" outlineLevel="2" x14ac:dyDescent="0.2">
      <c r="A455" s="226" t="s">
        <v>393</v>
      </c>
      <c r="B455" s="222" t="s">
        <v>645</v>
      </c>
      <c r="C455" s="209">
        <v>20.218</v>
      </c>
      <c r="D455" s="210" t="s">
        <v>348</v>
      </c>
      <c r="E455" s="211"/>
      <c r="F455" s="212" t="s">
        <v>398</v>
      </c>
      <c r="G455" s="222" t="s">
        <v>6</v>
      </c>
      <c r="H455" s="214"/>
      <c r="I455" s="214"/>
      <c r="J455" s="217">
        <v>1609221</v>
      </c>
      <c r="K455" s="217"/>
      <c r="L455" s="217"/>
      <c r="M455" s="217">
        <f t="shared" si="76"/>
        <v>0</v>
      </c>
      <c r="N455" s="218"/>
      <c r="O455" s="219">
        <f t="shared" si="77"/>
        <v>0</v>
      </c>
      <c r="P455" s="221" t="str">
        <f t="shared" si="70"/>
        <v/>
      </c>
    </row>
    <row r="456" spans="1:16" ht="24" hidden="1" outlineLevel="2" x14ac:dyDescent="0.2">
      <c r="A456" s="226" t="s">
        <v>393</v>
      </c>
      <c r="B456" s="222" t="s">
        <v>645</v>
      </c>
      <c r="C456" s="209">
        <v>20.224</v>
      </c>
      <c r="D456" s="210" t="s">
        <v>348</v>
      </c>
      <c r="E456" s="211"/>
      <c r="F456" s="212" t="s">
        <v>399</v>
      </c>
      <c r="G456" s="222" t="s">
        <v>6</v>
      </c>
      <c r="H456" s="214"/>
      <c r="I456" s="214"/>
      <c r="J456" s="217">
        <v>0</v>
      </c>
      <c r="K456" s="217"/>
      <c r="L456" s="217"/>
      <c r="M456" s="217">
        <f t="shared" si="76"/>
        <v>0</v>
      </c>
      <c r="N456" s="218"/>
      <c r="O456" s="219">
        <f t="shared" si="77"/>
        <v>0</v>
      </c>
      <c r="P456" s="221" t="str">
        <f t="shared" si="70"/>
        <v/>
      </c>
    </row>
    <row r="457" spans="1:16" ht="24" hidden="1" outlineLevel="2" x14ac:dyDescent="0.2">
      <c r="A457" s="226" t="s">
        <v>393</v>
      </c>
      <c r="B457" s="222" t="s">
        <v>645</v>
      </c>
      <c r="C457" s="209">
        <v>20.231999999999999</v>
      </c>
      <c r="D457" s="210" t="s">
        <v>348</v>
      </c>
      <c r="E457" s="211"/>
      <c r="F457" s="212" t="s">
        <v>452</v>
      </c>
      <c r="G457" s="222" t="s">
        <v>6</v>
      </c>
      <c r="H457" s="214"/>
      <c r="I457" s="214"/>
      <c r="J457" s="217">
        <v>0</v>
      </c>
      <c r="K457" s="217"/>
      <c r="L457" s="217"/>
      <c r="M457" s="217">
        <f t="shared" si="76"/>
        <v>0</v>
      </c>
      <c r="N457" s="218"/>
      <c r="O457" s="219">
        <f t="shared" si="77"/>
        <v>0</v>
      </c>
      <c r="P457" s="221" t="str">
        <f t="shared" si="70"/>
        <v/>
      </c>
    </row>
    <row r="458" spans="1:16" ht="36" hidden="1" outlineLevel="2" x14ac:dyDescent="0.2">
      <c r="A458" s="226" t="s">
        <v>393</v>
      </c>
      <c r="B458" s="222" t="s">
        <v>645</v>
      </c>
      <c r="C458" s="209">
        <v>20.236999999999998</v>
      </c>
      <c r="D458" s="210" t="s">
        <v>348</v>
      </c>
      <c r="E458" s="211"/>
      <c r="F458" s="212" t="s">
        <v>400</v>
      </c>
      <c r="G458" s="222" t="s">
        <v>6</v>
      </c>
      <c r="H458" s="214"/>
      <c r="I458" s="214"/>
      <c r="J458" s="217">
        <v>342345</v>
      </c>
      <c r="K458" s="217"/>
      <c r="L458" s="217"/>
      <c r="M458" s="217">
        <f t="shared" si="76"/>
        <v>0</v>
      </c>
      <c r="N458" s="218"/>
      <c r="O458" s="219">
        <f t="shared" si="77"/>
        <v>0</v>
      </c>
      <c r="P458" s="221" t="str">
        <f t="shared" si="70"/>
        <v/>
      </c>
    </row>
    <row r="459" spans="1:16" ht="24" hidden="1" outlineLevel="2" x14ac:dyDescent="0.2">
      <c r="A459" s="226" t="s">
        <v>393</v>
      </c>
      <c r="B459" s="222" t="s">
        <v>645</v>
      </c>
      <c r="C459" s="209">
        <v>20.239999999999998</v>
      </c>
      <c r="D459" s="210" t="s">
        <v>348</v>
      </c>
      <c r="E459" s="211"/>
      <c r="F459" s="212" t="s">
        <v>647</v>
      </c>
      <c r="G459" s="222" t="s">
        <v>6</v>
      </c>
      <c r="H459" s="214"/>
      <c r="I459" s="214"/>
      <c r="J459" s="217">
        <v>31585</v>
      </c>
      <c r="K459" s="217"/>
      <c r="L459" s="217"/>
      <c r="M459" s="217">
        <f t="shared" si="76"/>
        <v>0</v>
      </c>
      <c r="N459" s="218"/>
      <c r="O459" s="219">
        <f t="shared" si="77"/>
        <v>0</v>
      </c>
      <c r="P459" s="221" t="str">
        <f t="shared" si="70"/>
        <v/>
      </c>
    </row>
    <row r="460" spans="1:16" ht="24" hidden="1" outlineLevel="2" x14ac:dyDescent="0.2">
      <c r="A460" s="226" t="s">
        <v>393</v>
      </c>
      <c r="B460" s="222" t="s">
        <v>645</v>
      </c>
      <c r="C460" s="209">
        <v>20.314</v>
      </c>
      <c r="D460" s="210" t="s">
        <v>348</v>
      </c>
      <c r="E460" s="211"/>
      <c r="F460" s="212" t="s">
        <v>453</v>
      </c>
      <c r="G460" s="222" t="s">
        <v>6</v>
      </c>
      <c r="H460" s="214"/>
      <c r="I460" s="214"/>
      <c r="J460" s="217">
        <v>800707</v>
      </c>
      <c r="K460" s="217"/>
      <c r="L460" s="217"/>
      <c r="M460" s="217">
        <f t="shared" si="76"/>
        <v>0</v>
      </c>
      <c r="N460" s="218"/>
      <c r="O460" s="219">
        <f t="shared" si="77"/>
        <v>0</v>
      </c>
      <c r="P460" s="221" t="str">
        <f t="shared" si="70"/>
        <v/>
      </c>
    </row>
    <row r="461" spans="1:16" ht="48" hidden="1" outlineLevel="2" x14ac:dyDescent="0.2">
      <c r="A461" s="226" t="s">
        <v>393</v>
      </c>
      <c r="B461" s="222" t="s">
        <v>645</v>
      </c>
      <c r="C461" s="209">
        <v>20.318999999999999</v>
      </c>
      <c r="D461" s="210" t="s">
        <v>348</v>
      </c>
      <c r="E461" s="211"/>
      <c r="F461" s="212" t="s">
        <v>454</v>
      </c>
      <c r="G461" s="222" t="s">
        <v>6</v>
      </c>
      <c r="H461" s="214"/>
      <c r="I461" s="214"/>
      <c r="J461" s="217">
        <v>0</v>
      </c>
      <c r="K461" s="217"/>
      <c r="L461" s="217"/>
      <c r="M461" s="217">
        <f t="shared" si="76"/>
        <v>0</v>
      </c>
      <c r="N461" s="218"/>
      <c r="O461" s="219">
        <f t="shared" si="77"/>
        <v>0</v>
      </c>
      <c r="P461" s="221" t="str">
        <f t="shared" si="70"/>
        <v/>
      </c>
    </row>
    <row r="462" spans="1:16" ht="24" hidden="1" outlineLevel="2" x14ac:dyDescent="0.2">
      <c r="A462" s="226" t="s">
        <v>393</v>
      </c>
      <c r="B462" s="222" t="s">
        <v>645</v>
      </c>
      <c r="C462" s="209">
        <v>20.324999999999999</v>
      </c>
      <c r="D462" s="210" t="s">
        <v>348</v>
      </c>
      <c r="E462" s="211"/>
      <c r="F462" s="212" t="s">
        <v>648</v>
      </c>
      <c r="G462" s="222" t="s">
        <v>6</v>
      </c>
      <c r="H462" s="214"/>
      <c r="I462" s="214"/>
      <c r="J462" s="217">
        <v>8098</v>
      </c>
      <c r="K462" s="217"/>
      <c r="L462" s="217"/>
      <c r="M462" s="217">
        <f t="shared" si="76"/>
        <v>0</v>
      </c>
      <c r="N462" s="218"/>
      <c r="O462" s="219">
        <f t="shared" si="77"/>
        <v>0</v>
      </c>
      <c r="P462" s="221" t="str">
        <f t="shared" ref="P462:P482" si="83">IF(O462&lt;&gt;0,"SUBRECIPIENT EXPENSES CANNOT EXCEED COLUMN 11","")</f>
        <v/>
      </c>
    </row>
    <row r="463" spans="1:16" ht="24" hidden="1" outlineLevel="2" x14ac:dyDescent="0.2">
      <c r="A463" s="226" t="s">
        <v>393</v>
      </c>
      <c r="B463" s="222" t="s">
        <v>645</v>
      </c>
      <c r="C463" s="209">
        <v>20.5</v>
      </c>
      <c r="D463" s="210" t="s">
        <v>348</v>
      </c>
      <c r="E463" s="211"/>
      <c r="F463" s="212" t="s">
        <v>401</v>
      </c>
      <c r="G463" s="222" t="s">
        <v>6</v>
      </c>
      <c r="H463" s="214"/>
      <c r="I463" s="214"/>
      <c r="J463" s="217">
        <v>27799</v>
      </c>
      <c r="K463" s="217"/>
      <c r="L463" s="217"/>
      <c r="M463" s="217">
        <f t="shared" si="76"/>
        <v>0</v>
      </c>
      <c r="N463" s="218"/>
      <c r="O463" s="219">
        <f t="shared" si="77"/>
        <v>0</v>
      </c>
      <c r="P463" s="221" t="str">
        <f t="shared" si="83"/>
        <v/>
      </c>
    </row>
    <row r="464" spans="1:16" ht="36" hidden="1" outlineLevel="2" x14ac:dyDescent="0.2">
      <c r="A464" s="226" t="s">
        <v>393</v>
      </c>
      <c r="B464" s="222" t="s">
        <v>645</v>
      </c>
      <c r="C464" s="209">
        <v>20.504999999999999</v>
      </c>
      <c r="D464" s="210" t="s">
        <v>348</v>
      </c>
      <c r="E464" s="211"/>
      <c r="F464" s="212" t="s">
        <v>402</v>
      </c>
      <c r="G464" s="222" t="s">
        <v>6</v>
      </c>
      <c r="H464" s="214"/>
      <c r="I464" s="214"/>
      <c r="J464" s="217">
        <v>216660</v>
      </c>
      <c r="K464" s="217"/>
      <c r="L464" s="217"/>
      <c r="M464" s="217">
        <f t="shared" si="76"/>
        <v>0</v>
      </c>
      <c r="N464" s="218"/>
      <c r="O464" s="219">
        <f t="shared" si="77"/>
        <v>0</v>
      </c>
      <c r="P464" s="221" t="str">
        <f t="shared" si="83"/>
        <v/>
      </c>
    </row>
    <row r="465" spans="1:16" ht="24" hidden="1" outlineLevel="2" x14ac:dyDescent="0.2">
      <c r="A465" s="226" t="s">
        <v>393</v>
      </c>
      <c r="B465" s="222" t="s">
        <v>645</v>
      </c>
      <c r="C465" s="209">
        <v>20.509</v>
      </c>
      <c r="D465" s="210" t="s">
        <v>348</v>
      </c>
      <c r="E465" s="211"/>
      <c r="F465" s="212" t="s">
        <v>403</v>
      </c>
      <c r="G465" s="222" t="s">
        <v>6</v>
      </c>
      <c r="H465" s="214"/>
      <c r="I465" s="214"/>
      <c r="J465" s="217">
        <v>27122737</v>
      </c>
      <c r="K465" s="217"/>
      <c r="L465" s="217"/>
      <c r="M465" s="217">
        <f t="shared" si="76"/>
        <v>0</v>
      </c>
      <c r="N465" s="218"/>
      <c r="O465" s="219">
        <f t="shared" si="77"/>
        <v>0</v>
      </c>
      <c r="P465" s="221" t="str">
        <f t="shared" si="83"/>
        <v/>
      </c>
    </row>
    <row r="466" spans="1:16" ht="24" hidden="1" outlineLevel="2" x14ac:dyDescent="0.2">
      <c r="A466" s="226" t="s">
        <v>393</v>
      </c>
      <c r="B466" s="222" t="s">
        <v>645</v>
      </c>
      <c r="C466" s="209">
        <v>20.509</v>
      </c>
      <c r="D466" s="210" t="s">
        <v>348</v>
      </c>
      <c r="E466" s="211" t="s">
        <v>418</v>
      </c>
      <c r="F466" s="212" t="s">
        <v>455</v>
      </c>
      <c r="G466" s="222" t="s">
        <v>6</v>
      </c>
      <c r="H466" s="214"/>
      <c r="I466" s="214"/>
      <c r="J466" s="217">
        <v>121900</v>
      </c>
      <c r="K466" s="217"/>
      <c r="L466" s="217"/>
      <c r="M466" s="217">
        <f t="shared" si="76"/>
        <v>0</v>
      </c>
      <c r="N466" s="218"/>
      <c r="O466" s="219">
        <f t="shared" si="77"/>
        <v>0</v>
      </c>
      <c r="P466" s="221" t="str">
        <f t="shared" si="83"/>
        <v/>
      </c>
    </row>
    <row r="467" spans="1:16" ht="24" hidden="1" outlineLevel="2" x14ac:dyDescent="0.2">
      <c r="A467" s="226" t="s">
        <v>393</v>
      </c>
      <c r="B467" s="222" t="s">
        <v>645</v>
      </c>
      <c r="C467" s="209">
        <v>20.513000000000002</v>
      </c>
      <c r="D467" s="210" t="s">
        <v>348</v>
      </c>
      <c r="E467" s="211"/>
      <c r="F467" s="212" t="s">
        <v>404</v>
      </c>
      <c r="G467" s="222" t="s">
        <v>6</v>
      </c>
      <c r="H467" s="214"/>
      <c r="I467" s="214"/>
      <c r="J467" s="217">
        <v>180104</v>
      </c>
      <c r="K467" s="217"/>
      <c r="L467" s="217"/>
      <c r="M467" s="217">
        <f t="shared" si="76"/>
        <v>0</v>
      </c>
      <c r="N467" s="218"/>
      <c r="O467" s="219">
        <f t="shared" si="77"/>
        <v>0</v>
      </c>
      <c r="P467" s="221" t="str">
        <f t="shared" si="83"/>
        <v/>
      </c>
    </row>
    <row r="468" spans="1:16" ht="24" hidden="1" outlineLevel="2" x14ac:dyDescent="0.2">
      <c r="A468" s="226" t="s">
        <v>393</v>
      </c>
      <c r="B468" s="222" t="s">
        <v>645</v>
      </c>
      <c r="C468" s="209">
        <v>20.513999999999999</v>
      </c>
      <c r="D468" s="210" t="s">
        <v>348</v>
      </c>
      <c r="E468" s="211"/>
      <c r="F468" s="212" t="s">
        <v>405</v>
      </c>
      <c r="G468" s="222" t="s">
        <v>6</v>
      </c>
      <c r="H468" s="214"/>
      <c r="I468" s="214"/>
      <c r="J468" s="217">
        <v>16306</v>
      </c>
      <c r="K468" s="217"/>
      <c r="L468" s="217"/>
      <c r="M468" s="217">
        <f t="shared" si="76"/>
        <v>0</v>
      </c>
      <c r="N468" s="218"/>
      <c r="O468" s="219">
        <f t="shared" si="77"/>
        <v>0</v>
      </c>
      <c r="P468" s="221" t="str">
        <f t="shared" si="83"/>
        <v/>
      </c>
    </row>
    <row r="469" spans="1:16" ht="24" hidden="1" outlineLevel="2" x14ac:dyDescent="0.2">
      <c r="A469" s="226" t="s">
        <v>393</v>
      </c>
      <c r="B469" s="222" t="s">
        <v>645</v>
      </c>
      <c r="C469" s="209">
        <v>20.526</v>
      </c>
      <c r="D469" s="210" t="s">
        <v>348</v>
      </c>
      <c r="E469" s="211"/>
      <c r="F469" s="241" t="s">
        <v>406</v>
      </c>
      <c r="G469" s="222" t="s">
        <v>6</v>
      </c>
      <c r="H469" s="214"/>
      <c r="I469" s="214"/>
      <c r="J469" s="217">
        <v>8303363</v>
      </c>
      <c r="K469" s="217"/>
      <c r="L469" s="217"/>
      <c r="M469" s="217">
        <f t="shared" si="76"/>
        <v>0</v>
      </c>
      <c r="N469" s="218"/>
      <c r="O469" s="219">
        <f t="shared" si="77"/>
        <v>0</v>
      </c>
      <c r="P469" s="221" t="str">
        <f t="shared" si="83"/>
        <v/>
      </c>
    </row>
    <row r="470" spans="1:16" ht="24" hidden="1" outlineLevel="2" x14ac:dyDescent="0.2">
      <c r="A470" s="226" t="s">
        <v>393</v>
      </c>
      <c r="B470" s="222" t="s">
        <v>645</v>
      </c>
      <c r="C470" s="209">
        <v>20.53</v>
      </c>
      <c r="D470" s="210" t="s">
        <v>348</v>
      </c>
      <c r="E470" s="211"/>
      <c r="F470" s="212" t="s">
        <v>649</v>
      </c>
      <c r="G470" s="222" t="s">
        <v>6</v>
      </c>
      <c r="H470" s="214"/>
      <c r="I470" s="214"/>
      <c r="J470" s="217">
        <v>210000</v>
      </c>
      <c r="K470" s="217"/>
      <c r="L470" s="217"/>
      <c r="M470" s="217">
        <f t="shared" si="76"/>
        <v>0</v>
      </c>
      <c r="N470" s="218"/>
      <c r="O470" s="219">
        <f t="shared" si="77"/>
        <v>0</v>
      </c>
      <c r="P470" s="221" t="str">
        <f t="shared" si="83"/>
        <v/>
      </c>
    </row>
    <row r="471" spans="1:16" ht="24" hidden="1" outlineLevel="2" x14ac:dyDescent="0.2">
      <c r="A471" s="226" t="s">
        <v>393</v>
      </c>
      <c r="B471" s="222" t="s">
        <v>645</v>
      </c>
      <c r="C471" s="209">
        <v>20.6</v>
      </c>
      <c r="D471" s="210" t="s">
        <v>348</v>
      </c>
      <c r="E471" s="211"/>
      <c r="F471" s="212" t="s">
        <v>407</v>
      </c>
      <c r="G471" s="222" t="s">
        <v>6</v>
      </c>
      <c r="H471" s="214"/>
      <c r="I471" s="214"/>
      <c r="J471" s="217">
        <v>1944239</v>
      </c>
      <c r="K471" s="217"/>
      <c r="L471" s="217"/>
      <c r="M471" s="217">
        <f t="shared" si="76"/>
        <v>0</v>
      </c>
      <c r="N471" s="218"/>
      <c r="O471" s="219">
        <f t="shared" si="77"/>
        <v>0</v>
      </c>
      <c r="P471" s="221" t="str">
        <f t="shared" si="83"/>
        <v/>
      </c>
    </row>
    <row r="472" spans="1:16" ht="24" hidden="1" outlineLevel="2" x14ac:dyDescent="0.2">
      <c r="A472" s="226" t="s">
        <v>393</v>
      </c>
      <c r="B472" s="222" t="s">
        <v>645</v>
      </c>
      <c r="C472" s="209">
        <v>20.608000000000001</v>
      </c>
      <c r="D472" s="210" t="s">
        <v>348</v>
      </c>
      <c r="E472" s="211"/>
      <c r="F472" s="212" t="s">
        <v>408</v>
      </c>
      <c r="G472" s="222" t="s">
        <v>6</v>
      </c>
      <c r="H472" s="214"/>
      <c r="I472" s="214"/>
      <c r="J472" s="217">
        <v>488731</v>
      </c>
      <c r="K472" s="217"/>
      <c r="L472" s="217"/>
      <c r="M472" s="217">
        <f t="shared" si="76"/>
        <v>0</v>
      </c>
      <c r="N472" s="218"/>
      <c r="O472" s="219">
        <f t="shared" si="77"/>
        <v>0</v>
      </c>
      <c r="P472" s="221" t="str">
        <f t="shared" si="83"/>
        <v/>
      </c>
    </row>
    <row r="473" spans="1:16" ht="24" hidden="1" outlineLevel="2" x14ac:dyDescent="0.2">
      <c r="A473" s="226" t="s">
        <v>393</v>
      </c>
      <c r="B473" s="222" t="s">
        <v>645</v>
      </c>
      <c r="C473" s="209">
        <v>20.611000000000001</v>
      </c>
      <c r="D473" s="210" t="s">
        <v>348</v>
      </c>
      <c r="E473" s="211"/>
      <c r="F473" s="212" t="s">
        <v>409</v>
      </c>
      <c r="G473" s="222" t="s">
        <v>6</v>
      </c>
      <c r="H473" s="214"/>
      <c r="I473" s="214"/>
      <c r="J473" s="217">
        <v>184119</v>
      </c>
      <c r="K473" s="217"/>
      <c r="L473" s="217"/>
      <c r="M473" s="217">
        <f t="shared" si="76"/>
        <v>0</v>
      </c>
      <c r="N473" s="218"/>
      <c r="O473" s="219">
        <f t="shared" si="77"/>
        <v>0</v>
      </c>
      <c r="P473" s="221" t="str">
        <f t="shared" si="83"/>
        <v/>
      </c>
    </row>
    <row r="474" spans="1:16" ht="24" hidden="1" outlineLevel="2" x14ac:dyDescent="0.2">
      <c r="A474" s="226" t="s">
        <v>393</v>
      </c>
      <c r="B474" s="222" t="s">
        <v>645</v>
      </c>
      <c r="C474" s="209">
        <v>20.614000000000001</v>
      </c>
      <c r="D474" s="210" t="s">
        <v>348</v>
      </c>
      <c r="E474" s="211"/>
      <c r="F474" s="212" t="s">
        <v>410</v>
      </c>
      <c r="G474" s="222" t="s">
        <v>6</v>
      </c>
      <c r="H474" s="214"/>
      <c r="I474" s="214"/>
      <c r="J474" s="217">
        <v>17160</v>
      </c>
      <c r="K474" s="217"/>
      <c r="L474" s="217"/>
      <c r="M474" s="217">
        <f t="shared" si="76"/>
        <v>0</v>
      </c>
      <c r="N474" s="218"/>
      <c r="O474" s="219">
        <f t="shared" si="77"/>
        <v>0</v>
      </c>
      <c r="P474" s="221" t="str">
        <f t="shared" si="83"/>
        <v/>
      </c>
    </row>
    <row r="475" spans="1:16" ht="24" hidden="1" outlineLevel="2" x14ac:dyDescent="0.2">
      <c r="A475" s="226" t="s">
        <v>393</v>
      </c>
      <c r="B475" s="222" t="s">
        <v>645</v>
      </c>
      <c r="C475" s="209">
        <v>20.616</v>
      </c>
      <c r="D475" s="210" t="s">
        <v>348</v>
      </c>
      <c r="E475" s="211"/>
      <c r="F475" s="212" t="s">
        <v>411</v>
      </c>
      <c r="G475" s="222" t="s">
        <v>6</v>
      </c>
      <c r="H475" s="214"/>
      <c r="I475" s="214"/>
      <c r="J475" s="217">
        <v>3067391</v>
      </c>
      <c r="K475" s="217"/>
      <c r="L475" s="217"/>
      <c r="M475" s="217">
        <f t="shared" si="76"/>
        <v>0</v>
      </c>
      <c r="N475" s="218"/>
      <c r="O475" s="219">
        <f t="shared" si="77"/>
        <v>0</v>
      </c>
      <c r="P475" s="221" t="str">
        <f t="shared" si="83"/>
        <v/>
      </c>
    </row>
    <row r="476" spans="1:16" ht="24" hidden="1" outlineLevel="2" x14ac:dyDescent="0.2">
      <c r="A476" s="226" t="s">
        <v>393</v>
      </c>
      <c r="B476" s="222" t="s">
        <v>645</v>
      </c>
      <c r="C476" s="209">
        <v>20.933</v>
      </c>
      <c r="D476" s="210" t="s">
        <v>348</v>
      </c>
      <c r="E476" s="211"/>
      <c r="F476" s="212" t="s">
        <v>412</v>
      </c>
      <c r="G476" s="222" t="s">
        <v>6</v>
      </c>
      <c r="H476" s="214"/>
      <c r="I476" s="214"/>
      <c r="J476" s="217">
        <v>5823017</v>
      </c>
      <c r="K476" s="217"/>
      <c r="L476" s="217"/>
      <c r="M476" s="217">
        <f t="shared" si="76"/>
        <v>0</v>
      </c>
      <c r="N476" s="218"/>
      <c r="O476" s="219">
        <f t="shared" si="77"/>
        <v>0</v>
      </c>
      <c r="P476" s="221" t="str">
        <f t="shared" si="83"/>
        <v/>
      </c>
    </row>
    <row r="477" spans="1:16" ht="36" hidden="1" outlineLevel="2" x14ac:dyDescent="0.2">
      <c r="A477" s="226" t="s">
        <v>393</v>
      </c>
      <c r="B477" s="222" t="s">
        <v>645</v>
      </c>
      <c r="C477" s="209">
        <v>90.600999999999999</v>
      </c>
      <c r="D477" s="210" t="s">
        <v>350</v>
      </c>
      <c r="E477" s="211"/>
      <c r="F477" s="212" t="s">
        <v>351</v>
      </c>
      <c r="G477" s="222"/>
      <c r="H477" s="214"/>
      <c r="I477" s="214"/>
      <c r="J477" s="217">
        <v>16584</v>
      </c>
      <c r="K477" s="217"/>
      <c r="L477" s="217"/>
      <c r="M477" s="217">
        <f t="shared" si="76"/>
        <v>0</v>
      </c>
      <c r="N477" s="218"/>
      <c r="O477" s="219">
        <f t="shared" si="77"/>
        <v>0</v>
      </c>
      <c r="P477" s="221" t="str">
        <f t="shared" si="83"/>
        <v/>
      </c>
    </row>
    <row r="478" spans="1:16" ht="36" hidden="1" outlineLevel="2" x14ac:dyDescent="0.2">
      <c r="A478" s="226" t="s">
        <v>393</v>
      </c>
      <c r="B478" s="222" t="s">
        <v>645</v>
      </c>
      <c r="C478" s="209">
        <v>97.036000000000001</v>
      </c>
      <c r="D478" s="210" t="s">
        <v>328</v>
      </c>
      <c r="E478" s="211" t="s">
        <v>418</v>
      </c>
      <c r="F478" s="212" t="s">
        <v>456</v>
      </c>
      <c r="G478" s="222" t="s">
        <v>6</v>
      </c>
      <c r="H478" s="214"/>
      <c r="I478" s="214"/>
      <c r="J478" s="217">
        <v>0</v>
      </c>
      <c r="K478" s="217"/>
      <c r="L478" s="217"/>
      <c r="M478" s="217">
        <f t="shared" si="76"/>
        <v>0</v>
      </c>
      <c r="N478" s="218"/>
      <c r="O478" s="219">
        <f t="shared" si="77"/>
        <v>0</v>
      </c>
      <c r="P478" s="221" t="str">
        <f t="shared" si="83"/>
        <v/>
      </c>
    </row>
    <row r="479" spans="1:16" ht="24" hidden="1" outlineLevel="2" x14ac:dyDescent="0.2">
      <c r="A479" s="226" t="s">
        <v>393</v>
      </c>
      <c r="B479" s="222" t="s">
        <v>645</v>
      </c>
      <c r="C479" s="209">
        <v>97.036000000000001</v>
      </c>
      <c r="D479" s="210" t="s">
        <v>328</v>
      </c>
      <c r="E479" s="211"/>
      <c r="F479" s="212" t="s">
        <v>374</v>
      </c>
      <c r="G479" s="222" t="s">
        <v>6</v>
      </c>
      <c r="H479" s="214"/>
      <c r="I479" s="214"/>
      <c r="J479" s="217">
        <v>811322</v>
      </c>
      <c r="K479" s="217"/>
      <c r="L479" s="217"/>
      <c r="M479" s="217">
        <f t="shared" si="76"/>
        <v>0</v>
      </c>
      <c r="N479" s="218"/>
      <c r="O479" s="219">
        <f t="shared" si="77"/>
        <v>0</v>
      </c>
      <c r="P479" s="221" t="str">
        <f t="shared" si="83"/>
        <v/>
      </c>
    </row>
    <row r="480" spans="1:16" ht="24" hidden="1" outlineLevel="2" x14ac:dyDescent="0.2">
      <c r="A480" s="226" t="s">
        <v>393</v>
      </c>
      <c r="B480" s="222" t="s">
        <v>645</v>
      </c>
      <c r="C480" s="209">
        <v>97.09</v>
      </c>
      <c r="D480" s="210" t="s">
        <v>328</v>
      </c>
      <c r="E480" s="210"/>
      <c r="F480" s="212" t="s">
        <v>413</v>
      </c>
      <c r="G480" s="222" t="s">
        <v>6</v>
      </c>
      <c r="H480" s="214"/>
      <c r="I480" s="214"/>
      <c r="J480" s="217">
        <v>74362</v>
      </c>
      <c r="K480" s="217"/>
      <c r="L480" s="217"/>
      <c r="M480" s="217">
        <f t="shared" si="76"/>
        <v>0</v>
      </c>
      <c r="N480" s="218"/>
      <c r="O480" s="219">
        <f t="shared" si="77"/>
        <v>0</v>
      </c>
      <c r="P480" s="221" t="str">
        <f t="shared" si="83"/>
        <v/>
      </c>
    </row>
    <row r="481" spans="1:17" ht="24" customHeight="1" outlineLevel="1" collapsed="1" x14ac:dyDescent="0.2">
      <c r="A481" s="232" t="s">
        <v>650</v>
      </c>
      <c r="B481" s="222"/>
      <c r="C481" s="209"/>
      <c r="D481" s="210"/>
      <c r="E481" s="210"/>
      <c r="F481" s="212"/>
      <c r="G481" s="222"/>
      <c r="H481" s="214"/>
      <c r="I481" s="214"/>
      <c r="J481" s="217">
        <f>SUBTOTAL(9,J450:J480)</f>
        <v>401459964</v>
      </c>
      <c r="K481" s="217">
        <f t="shared" ref="K481:O481" si="84">SUBTOTAL(9,K450:K480)</f>
        <v>0</v>
      </c>
      <c r="L481" s="217">
        <f t="shared" si="84"/>
        <v>0</v>
      </c>
      <c r="M481" s="217">
        <f t="shared" si="84"/>
        <v>0</v>
      </c>
      <c r="N481" s="217">
        <f t="shared" si="84"/>
        <v>0</v>
      </c>
      <c r="O481" s="217">
        <f t="shared" si="84"/>
        <v>0</v>
      </c>
      <c r="P481" s="221" t="str">
        <f t="shared" si="83"/>
        <v/>
      </c>
    </row>
    <row r="482" spans="1:17" ht="24" customHeight="1" x14ac:dyDescent="0.2">
      <c r="A482" s="261" t="s">
        <v>11</v>
      </c>
      <c r="B482" s="261"/>
      <c r="C482" s="261"/>
      <c r="D482" s="261"/>
      <c r="E482" s="261"/>
      <c r="F482" s="261"/>
      <c r="G482" s="261"/>
      <c r="H482" s="261"/>
      <c r="I482" s="261"/>
      <c r="J482" s="261">
        <f t="shared" ref="J482:O482" si="85">SUBTOTAL(9,J8:J481)</f>
        <v>3432634328</v>
      </c>
      <c r="K482" s="261">
        <f t="shared" si="85"/>
        <v>0</v>
      </c>
      <c r="L482" s="261">
        <f t="shared" si="85"/>
        <v>0</v>
      </c>
      <c r="M482" s="261">
        <f t="shared" si="85"/>
        <v>0</v>
      </c>
      <c r="N482" s="261">
        <f t="shared" si="85"/>
        <v>0</v>
      </c>
      <c r="O482" s="261">
        <f t="shared" si="85"/>
        <v>0</v>
      </c>
      <c r="P482" s="221" t="str">
        <f t="shared" si="83"/>
        <v/>
      </c>
    </row>
    <row r="485" spans="1:17" hidden="1" x14ac:dyDescent="0.2"/>
    <row r="486" spans="1:17" hidden="1" x14ac:dyDescent="0.2"/>
    <row r="487" spans="1:17" hidden="1" x14ac:dyDescent="0.2">
      <c r="J487" s="25">
        <f>SUM(J7:J482)/3</f>
        <v>3432634328</v>
      </c>
      <c r="K487" s="25">
        <f>SUM(K7:K482)/3</f>
        <v>0</v>
      </c>
      <c r="L487" s="25">
        <f>SUM(L7:L482)/3</f>
        <v>0</v>
      </c>
      <c r="M487" s="25">
        <f t="shared" ref="M487:O487" si="86">SUM(M7:M482)/3</f>
        <v>0</v>
      </c>
      <c r="N487" s="25">
        <f t="shared" si="86"/>
        <v>0</v>
      </c>
      <c r="O487" s="25">
        <f t="shared" si="86"/>
        <v>0</v>
      </c>
    </row>
    <row r="488" spans="1:17" hidden="1" x14ac:dyDescent="0.2"/>
    <row r="489" spans="1:17" hidden="1" x14ac:dyDescent="0.2"/>
    <row r="490" spans="1:17" hidden="1" x14ac:dyDescent="0.2">
      <c r="A490" s="119" t="s">
        <v>651</v>
      </c>
      <c r="B490" s="120"/>
      <c r="D490" s="121" t="s">
        <v>652</v>
      </c>
      <c r="E490" s="122"/>
      <c r="F490" s="123"/>
      <c r="G490" s="124" t="s">
        <v>653</v>
      </c>
      <c r="H490" s="125" t="s">
        <v>654</v>
      </c>
      <c r="I490" s="126" t="s">
        <v>655</v>
      </c>
      <c r="J490" s="127"/>
      <c r="K490" s="128" t="s">
        <v>656</v>
      </c>
      <c r="L490" s="129"/>
      <c r="M490" s="130"/>
      <c r="N490" s="131"/>
      <c r="O490" s="130"/>
      <c r="Q490" s="1"/>
    </row>
    <row r="491" spans="1:17" hidden="1" x14ac:dyDescent="0.2">
      <c r="A491" s="132" t="s">
        <v>352</v>
      </c>
      <c r="B491" s="133">
        <f>L419</f>
        <v>0</v>
      </c>
      <c r="D491" s="132" t="s">
        <v>657</v>
      </c>
      <c r="E491" s="134"/>
      <c r="F491" s="135">
        <v>0</v>
      </c>
      <c r="G491" s="136" t="s">
        <v>658</v>
      </c>
      <c r="H491" s="137">
        <v>0</v>
      </c>
      <c r="I491" s="138">
        <v>0</v>
      </c>
      <c r="J491" s="127"/>
      <c r="K491" s="139" t="s">
        <v>659</v>
      </c>
      <c r="L491" s="140">
        <f>ROUND(L479*0.003,0)</f>
        <v>0</v>
      </c>
      <c r="M491" s="130"/>
      <c r="N491" s="131"/>
      <c r="O491" s="130"/>
      <c r="Q491" s="1"/>
    </row>
    <row r="492" spans="1:17" hidden="1" x14ac:dyDescent="0.2">
      <c r="A492" s="132" t="s">
        <v>393</v>
      </c>
      <c r="B492" s="133">
        <f>L478+L479</f>
        <v>0</v>
      </c>
      <c r="D492" s="132" t="s">
        <v>660</v>
      </c>
      <c r="E492" s="134"/>
      <c r="F492" s="141">
        <v>0</v>
      </c>
      <c r="G492" s="2"/>
      <c r="H492" s="125" t="s">
        <v>661</v>
      </c>
      <c r="I492" s="126" t="s">
        <v>662</v>
      </c>
      <c r="J492" s="127"/>
      <c r="K492" s="142" t="s">
        <v>663</v>
      </c>
      <c r="L492" s="143">
        <f>L491*25%</f>
        <v>0</v>
      </c>
      <c r="M492" s="144" t="s">
        <v>664</v>
      </c>
      <c r="N492" s="131"/>
      <c r="O492" s="130"/>
      <c r="Q492" s="1"/>
    </row>
    <row r="493" spans="1:17" hidden="1" x14ac:dyDescent="0.2">
      <c r="A493" s="153"/>
      <c r="B493" s="154">
        <f>SUM(B491:B492)</f>
        <v>0</v>
      </c>
      <c r="C493" s="145"/>
      <c r="D493" s="146" t="s">
        <v>665</v>
      </c>
      <c r="E493" s="147"/>
      <c r="F493" s="148">
        <f>SUM(F491:F492)</f>
        <v>0</v>
      </c>
      <c r="G493" s="2"/>
      <c r="H493" s="149">
        <v>0</v>
      </c>
      <c r="I493" s="150">
        <f>H491+I491-H493</f>
        <v>0</v>
      </c>
      <c r="J493" s="151"/>
      <c r="K493" s="139"/>
      <c r="L493" s="152"/>
      <c r="M493" s="130"/>
      <c r="N493" s="131"/>
      <c r="O493" s="130"/>
      <c r="Q493" s="1"/>
    </row>
    <row r="494" spans="1:17" hidden="1" x14ac:dyDescent="0.2">
      <c r="D494" s="116"/>
      <c r="E494" s="116"/>
      <c r="F494" s="155"/>
      <c r="G494" s="2"/>
      <c r="I494" s="156">
        <f>L302-H493-I493</f>
        <v>0</v>
      </c>
      <c r="J494" s="127" t="s">
        <v>666</v>
      </c>
      <c r="K494" s="142" t="s">
        <v>667</v>
      </c>
      <c r="L494" s="157">
        <v>0</v>
      </c>
      <c r="M494" s="130"/>
      <c r="N494" s="131"/>
      <c r="O494" s="130"/>
      <c r="Q494" s="1"/>
    </row>
    <row r="495" spans="1:17" hidden="1" x14ac:dyDescent="0.2">
      <c r="D495" s="121" t="s">
        <v>668</v>
      </c>
      <c r="E495" s="122"/>
      <c r="F495" s="123"/>
      <c r="J495" s="127"/>
      <c r="K495" s="127"/>
      <c r="L495" s="127"/>
      <c r="M495" s="130"/>
      <c r="N495" s="131"/>
      <c r="O495" s="130"/>
      <c r="Q495" s="1"/>
    </row>
    <row r="496" spans="1:17" hidden="1" x14ac:dyDescent="0.2">
      <c r="D496" s="158" t="s">
        <v>669</v>
      </c>
      <c r="E496" s="159"/>
      <c r="F496" s="160">
        <v>0</v>
      </c>
      <c r="H496" s="161"/>
      <c r="J496" s="127"/>
      <c r="K496" s="127"/>
      <c r="L496" s="127"/>
      <c r="M496" s="130"/>
      <c r="N496" s="131"/>
      <c r="O496" s="130"/>
      <c r="Q496" s="1"/>
    </row>
    <row r="497" spans="1:17" hidden="1" x14ac:dyDescent="0.2">
      <c r="A497" s="84"/>
      <c r="B497" s="43"/>
      <c r="J497" s="165"/>
      <c r="K497" s="165"/>
      <c r="L497" s="127"/>
      <c r="M497" s="130"/>
      <c r="N497" s="131"/>
      <c r="O497" s="130"/>
      <c r="Q497" s="1"/>
    </row>
    <row r="498" spans="1:17" s="84" customFormat="1" ht="24" hidden="1" customHeight="1" x14ac:dyDescent="0.2">
      <c r="B498" s="43"/>
      <c r="C498" s="68"/>
      <c r="D498" s="162"/>
      <c r="E498" s="162"/>
      <c r="F498" s="163"/>
      <c r="G498" s="43"/>
      <c r="H498" s="166" t="s">
        <v>670</v>
      </c>
      <c r="I498" s="167">
        <v>0</v>
      </c>
      <c r="J498" s="300" t="s">
        <v>671</v>
      </c>
      <c r="K498" s="301"/>
      <c r="L498" s="127"/>
      <c r="M498" s="24"/>
      <c r="N498" s="24"/>
      <c r="O498" s="24"/>
      <c r="P498" s="164"/>
      <c r="Q498" s="43"/>
    </row>
    <row r="499" spans="1:17" s="84" customFormat="1" hidden="1" x14ac:dyDescent="0.2">
      <c r="A499" s="2"/>
      <c r="B499" s="1"/>
      <c r="C499" s="68"/>
      <c r="D499" s="162"/>
      <c r="E499" s="162"/>
      <c r="F499" s="163"/>
      <c r="G499" s="43"/>
      <c r="I499" s="163"/>
      <c r="J499" s="165"/>
      <c r="K499" s="165"/>
      <c r="L499" s="127"/>
      <c r="M499" s="24"/>
      <c r="N499" s="24"/>
      <c r="O499" s="24"/>
      <c r="P499" s="164"/>
      <c r="Q499" s="43"/>
    </row>
    <row r="500" spans="1:17" hidden="1" x14ac:dyDescent="0.2"/>
    <row r="501" spans="1:17" hidden="1" x14ac:dyDescent="0.2"/>
    <row r="502" spans="1:17" hidden="1" x14ac:dyDescent="0.2"/>
    <row r="503" spans="1:17" hidden="1" x14ac:dyDescent="0.2"/>
    <row r="504" spans="1:17" hidden="1" x14ac:dyDescent="0.2"/>
    <row r="505" spans="1:17" hidden="1" x14ac:dyDescent="0.2"/>
    <row r="506" spans="1:17" ht="12.75" thickBot="1" x14ac:dyDescent="0.25"/>
    <row r="507" spans="1:17" ht="22.15" customHeight="1" x14ac:dyDescent="0.2">
      <c r="A507" s="302" t="s">
        <v>672</v>
      </c>
      <c r="B507" s="303"/>
      <c r="C507" s="303"/>
      <c r="D507" s="303"/>
      <c r="E507" s="303"/>
      <c r="F507" s="304"/>
      <c r="G507" s="176"/>
      <c r="H507" s="177"/>
      <c r="I507" s="178"/>
      <c r="J507" s="179"/>
    </row>
    <row r="508" spans="1:17" ht="22.15" customHeight="1" thickBot="1" x14ac:dyDescent="0.25">
      <c r="A508" s="175" t="s">
        <v>1</v>
      </c>
      <c r="B508" s="173" t="s">
        <v>416</v>
      </c>
      <c r="C508" s="174" t="s">
        <v>458</v>
      </c>
      <c r="D508" s="174" t="s">
        <v>2</v>
      </c>
      <c r="E508" s="174" t="s">
        <v>418</v>
      </c>
      <c r="F508" s="188" t="s">
        <v>3</v>
      </c>
      <c r="G508" s="180"/>
      <c r="H508" s="181"/>
      <c r="I508" s="181"/>
      <c r="J508" s="182"/>
      <c r="K508" s="168"/>
      <c r="L508" s="168"/>
      <c r="M508" s="168"/>
      <c r="N508" s="169"/>
      <c r="O508" s="168"/>
      <c r="P508" s="170"/>
    </row>
    <row r="509" spans="1:17" ht="19.899999999999999" customHeight="1" x14ac:dyDescent="0.2">
      <c r="A509" s="262"/>
      <c r="B509" s="263"/>
      <c r="C509" s="264"/>
      <c r="D509" s="265"/>
      <c r="E509" s="265"/>
      <c r="F509" s="266"/>
      <c r="H509" s="183"/>
      <c r="I509" s="183"/>
      <c r="J509" s="171"/>
      <c r="K509" s="171"/>
      <c r="L509" s="171"/>
      <c r="M509" s="171"/>
      <c r="N509" s="169"/>
      <c r="O509" s="168"/>
      <c r="P509" s="170"/>
    </row>
    <row r="510" spans="1:17" ht="19.899999999999999" customHeight="1" x14ac:dyDescent="0.2">
      <c r="A510" s="267"/>
      <c r="B510" s="222"/>
      <c r="C510" s="209"/>
      <c r="D510" s="210"/>
      <c r="E510" s="210"/>
      <c r="F510" s="268"/>
      <c r="H510" s="183"/>
      <c r="I510" s="183"/>
      <c r="J510" s="171"/>
      <c r="K510" s="168"/>
      <c r="L510" s="168"/>
      <c r="M510" s="168"/>
      <c r="N510" s="168"/>
      <c r="O510" s="168"/>
      <c r="P510" s="170"/>
    </row>
    <row r="511" spans="1:17" ht="19.899999999999999" customHeight="1" x14ac:dyDescent="0.2">
      <c r="A511" s="267"/>
      <c r="B511" s="222"/>
      <c r="C511" s="209"/>
      <c r="D511" s="210"/>
      <c r="E511" s="210"/>
      <c r="F511" s="268"/>
      <c r="H511" s="183"/>
      <c r="I511" s="183"/>
      <c r="J511" s="171"/>
      <c r="K511" s="168"/>
      <c r="L511" s="168"/>
      <c r="M511" s="168"/>
      <c r="N511" s="168"/>
      <c r="O511" s="168"/>
      <c r="P511" s="170"/>
    </row>
    <row r="512" spans="1:17" ht="19.899999999999999" customHeight="1" x14ac:dyDescent="0.2">
      <c r="A512" s="267"/>
      <c r="B512" s="222"/>
      <c r="C512" s="209"/>
      <c r="D512" s="210"/>
      <c r="E512" s="210"/>
      <c r="F512" s="268"/>
      <c r="H512" s="183"/>
      <c r="I512" s="183"/>
      <c r="J512" s="171"/>
      <c r="K512" s="168"/>
      <c r="L512" s="168"/>
      <c r="M512" s="168"/>
      <c r="N512" s="168"/>
      <c r="O512" s="168"/>
      <c r="P512" s="170"/>
    </row>
    <row r="513" spans="1:16" ht="19.899999999999999" customHeight="1" x14ac:dyDescent="0.2">
      <c r="A513" s="267"/>
      <c r="B513" s="222"/>
      <c r="C513" s="209"/>
      <c r="D513" s="210"/>
      <c r="E513" s="210"/>
      <c r="F513" s="268"/>
      <c r="H513" s="183"/>
      <c r="I513" s="183"/>
      <c r="J513" s="171"/>
      <c r="K513" s="168"/>
      <c r="L513" s="168"/>
      <c r="M513" s="168"/>
      <c r="N513" s="168"/>
      <c r="O513" s="168"/>
      <c r="P513" s="170"/>
    </row>
    <row r="514" spans="1:16" ht="19.899999999999999" customHeight="1" x14ac:dyDescent="0.2">
      <c r="A514" s="267"/>
      <c r="B514" s="222"/>
      <c r="C514" s="209"/>
      <c r="D514" s="210"/>
      <c r="E514" s="210"/>
      <c r="F514" s="268"/>
      <c r="H514" s="183"/>
      <c r="I514" s="183"/>
      <c r="J514" s="171"/>
      <c r="K514" s="168"/>
      <c r="L514" s="168"/>
      <c r="M514" s="168"/>
      <c r="N514" s="168"/>
      <c r="O514" s="168"/>
      <c r="P514" s="170"/>
    </row>
    <row r="515" spans="1:16" ht="19.899999999999999" customHeight="1" x14ac:dyDescent="0.2">
      <c r="A515" s="267"/>
      <c r="B515" s="222"/>
      <c r="C515" s="209"/>
      <c r="D515" s="210"/>
      <c r="E515" s="210"/>
      <c r="F515" s="268"/>
      <c r="H515" s="183"/>
      <c r="I515" s="183"/>
      <c r="J515" s="171"/>
      <c r="K515" s="168"/>
      <c r="L515" s="168"/>
      <c r="M515" s="168"/>
      <c r="N515" s="168"/>
      <c r="O515" s="168"/>
      <c r="P515" s="170"/>
    </row>
    <row r="516" spans="1:16" ht="19.899999999999999" customHeight="1" x14ac:dyDescent="0.2">
      <c r="A516" s="267"/>
      <c r="B516" s="222"/>
      <c r="C516" s="209"/>
      <c r="D516" s="210"/>
      <c r="E516" s="210"/>
      <c r="F516" s="268"/>
      <c r="H516" s="183"/>
      <c r="I516" s="183"/>
      <c r="J516" s="171"/>
      <c r="K516" s="168"/>
      <c r="L516" s="168"/>
      <c r="M516" s="168"/>
      <c r="N516" s="168"/>
      <c r="O516" s="168"/>
      <c r="P516" s="170"/>
    </row>
    <row r="517" spans="1:16" ht="19.899999999999999" customHeight="1" x14ac:dyDescent="0.2">
      <c r="A517" s="267"/>
      <c r="B517" s="222"/>
      <c r="C517" s="209"/>
      <c r="D517" s="210"/>
      <c r="E517" s="210"/>
      <c r="F517" s="268"/>
      <c r="H517" s="183"/>
      <c r="I517" s="184"/>
      <c r="J517" s="171"/>
      <c r="K517" s="168"/>
      <c r="L517" s="168"/>
      <c r="M517" s="168"/>
      <c r="N517" s="168"/>
      <c r="O517" s="168"/>
      <c r="P517" s="170"/>
    </row>
    <row r="518" spans="1:16" ht="19.899999999999999" customHeight="1" x14ac:dyDescent="0.2">
      <c r="A518" s="267"/>
      <c r="B518" s="222"/>
      <c r="C518" s="209"/>
      <c r="D518" s="210"/>
      <c r="E518" s="210"/>
      <c r="F518" s="268"/>
      <c r="H518" s="183"/>
      <c r="I518" s="184"/>
      <c r="J518" s="171"/>
      <c r="K518" s="168"/>
      <c r="L518" s="168"/>
      <c r="M518" s="168"/>
      <c r="N518" s="168"/>
      <c r="O518" s="168"/>
      <c r="P518" s="170"/>
    </row>
    <row r="519" spans="1:16" ht="19.899999999999999" customHeight="1" x14ac:dyDescent="0.2">
      <c r="A519" s="269"/>
      <c r="B519" s="222"/>
      <c r="C519" s="209"/>
      <c r="D519" s="210"/>
      <c r="E519" s="210"/>
      <c r="F519" s="270"/>
      <c r="H519" s="183"/>
      <c r="I519" s="183"/>
      <c r="J519" s="171"/>
      <c r="K519" s="168"/>
      <c r="L519" s="168"/>
      <c r="M519" s="168"/>
      <c r="N519" s="168"/>
      <c r="O519" s="168"/>
      <c r="P519" s="170"/>
    </row>
    <row r="520" spans="1:16" ht="19.899999999999999" customHeight="1" x14ac:dyDescent="0.2">
      <c r="A520" s="267"/>
      <c r="B520" s="222"/>
      <c r="C520" s="209"/>
      <c r="D520" s="210"/>
      <c r="E520" s="210"/>
      <c r="F520" s="268"/>
      <c r="H520" s="183"/>
      <c r="I520" s="183"/>
      <c r="J520" s="185"/>
      <c r="K520" s="172"/>
      <c r="L520" s="172"/>
      <c r="M520" s="168"/>
      <c r="N520" s="168"/>
      <c r="O520" s="168"/>
      <c r="P520" s="170"/>
    </row>
    <row r="521" spans="1:16" ht="19.899999999999999" customHeight="1" x14ac:dyDescent="0.2">
      <c r="A521" s="267"/>
      <c r="B521" s="222"/>
      <c r="C521" s="209"/>
      <c r="D521" s="210"/>
      <c r="E521" s="210"/>
      <c r="F521" s="268"/>
      <c r="H521" s="183"/>
      <c r="I521" s="183"/>
      <c r="J521" s="185"/>
      <c r="K521" s="172"/>
      <c r="L521" s="172"/>
      <c r="M521" s="168"/>
      <c r="N521" s="168"/>
      <c r="O521" s="168"/>
      <c r="P521" s="170"/>
    </row>
    <row r="522" spans="1:16" ht="19.899999999999999" customHeight="1" x14ac:dyDescent="0.2">
      <c r="A522" s="267"/>
      <c r="B522" s="222"/>
      <c r="C522" s="209"/>
      <c r="D522" s="210"/>
      <c r="E522" s="210"/>
      <c r="F522" s="271"/>
      <c r="G522" s="43"/>
      <c r="H522" s="183"/>
      <c r="I522" s="186"/>
      <c r="J522" s="171"/>
      <c r="K522" s="168"/>
      <c r="L522" s="168"/>
      <c r="M522" s="168"/>
      <c r="N522" s="168"/>
      <c r="O522" s="168"/>
      <c r="P522" s="170"/>
    </row>
    <row r="523" spans="1:16" ht="19.899999999999999" customHeight="1" x14ac:dyDescent="0.2">
      <c r="A523" s="267"/>
      <c r="B523" s="222"/>
      <c r="C523" s="209"/>
      <c r="D523" s="210"/>
      <c r="E523" s="210"/>
      <c r="F523" s="271"/>
      <c r="G523" s="43"/>
      <c r="H523" s="183"/>
      <c r="I523" s="186"/>
      <c r="J523" s="171"/>
      <c r="K523" s="168"/>
      <c r="L523" s="168"/>
      <c r="M523" s="168"/>
      <c r="N523" s="168"/>
      <c r="O523" s="168"/>
      <c r="P523" s="170"/>
    </row>
    <row r="524" spans="1:16" ht="19.899999999999999" customHeight="1" x14ac:dyDescent="0.2">
      <c r="A524" s="267"/>
      <c r="B524" s="222"/>
      <c r="C524" s="209"/>
      <c r="D524" s="210"/>
      <c r="E524" s="210"/>
      <c r="F524" s="268"/>
      <c r="H524" s="183"/>
      <c r="I524" s="183"/>
      <c r="J524" s="187"/>
      <c r="K524" s="168"/>
      <c r="L524" s="168"/>
      <c r="M524" s="168"/>
      <c r="N524" s="168"/>
      <c r="O524" s="168"/>
      <c r="P524" s="170"/>
    </row>
    <row r="525" spans="1:16" ht="19.899999999999999" customHeight="1" x14ac:dyDescent="0.2">
      <c r="A525" s="267"/>
      <c r="B525" s="222"/>
      <c r="C525" s="209"/>
      <c r="D525" s="210"/>
      <c r="E525" s="210"/>
      <c r="F525" s="268"/>
      <c r="H525" s="183"/>
      <c r="I525" s="183"/>
      <c r="J525" s="171"/>
      <c r="K525" s="168"/>
      <c r="L525" s="168"/>
      <c r="M525" s="168"/>
      <c r="N525" s="168"/>
      <c r="O525" s="168"/>
      <c r="P525" s="170"/>
    </row>
    <row r="526" spans="1:16" ht="19.899999999999999" customHeight="1" thickBot="1" x14ac:dyDescent="0.25">
      <c r="A526" s="272"/>
      <c r="B526" s="273"/>
      <c r="C526" s="274"/>
      <c r="D526" s="275"/>
      <c r="E526" s="275"/>
      <c r="F526" s="276"/>
      <c r="H526" s="183"/>
      <c r="I526" s="183"/>
      <c r="J526" s="171"/>
      <c r="K526" s="168"/>
      <c r="L526" s="168"/>
      <c r="M526" s="168"/>
      <c r="N526" s="168"/>
      <c r="O526" s="168"/>
      <c r="P526" s="170"/>
    </row>
  </sheetData>
  <autoFilter ref="A7:P481" xr:uid="{00000000-0001-0000-0000-000000000000}"/>
  <mergeCells count="5">
    <mergeCell ref="A3:B3"/>
    <mergeCell ref="J498:K498"/>
    <mergeCell ref="A507:F507"/>
    <mergeCell ref="A1:B1"/>
    <mergeCell ref="A2:B2"/>
  </mergeCells>
  <phoneticPr fontId="4" type="noConversion"/>
  <conditionalFormatting sqref="A8:A12 A25:I25">
    <cfRule type="expression" dxfId="244" priority="440" stopIfTrue="1">
      <formula>RIGHT($A8,5)="Total"</formula>
    </cfRule>
  </conditionalFormatting>
  <conditionalFormatting sqref="A110:E163 A508:B526">
    <cfRule type="expression" dxfId="243" priority="287" stopIfTrue="1">
      <formula>RIGHT($A110,5)="Total"</formula>
    </cfRule>
  </conditionalFormatting>
  <conditionalFormatting sqref="A191:E206">
    <cfRule type="expression" dxfId="242" priority="283" stopIfTrue="1">
      <formula>RIGHT($A191,5)="Total"</formula>
    </cfRule>
  </conditionalFormatting>
  <conditionalFormatting sqref="A223:E227 F227:G227">
    <cfRule type="expression" dxfId="241" priority="281" stopIfTrue="1">
      <formula>RIGHT($A223,5)="Total"</formula>
    </cfRule>
  </conditionalFormatting>
  <conditionalFormatting sqref="A295:E314 A348:B359">
    <cfRule type="expression" dxfId="240" priority="204" stopIfTrue="1">
      <formula>RIGHT($A295,5)="Total"</formula>
    </cfRule>
  </conditionalFormatting>
  <conditionalFormatting sqref="A468:E468">
    <cfRule type="expression" dxfId="239" priority="102" stopIfTrue="1">
      <formula>RIGHT($A468,5)="Total"</formula>
    </cfRule>
  </conditionalFormatting>
  <conditionalFormatting sqref="A478:E478">
    <cfRule type="expression" dxfId="238" priority="103" stopIfTrue="1">
      <formula>RIGHT($A478,5)="Total"</formula>
    </cfRule>
  </conditionalFormatting>
  <conditionalFormatting sqref="A22:F22">
    <cfRule type="expression" dxfId="237" priority="644" stopIfTrue="1">
      <formula>RIGHT($A22,5)="Total"</formula>
    </cfRule>
  </conditionalFormatting>
  <conditionalFormatting sqref="A75:F76">
    <cfRule type="expression" dxfId="236" priority="365" stopIfTrue="1">
      <formula>RIGHT($A75,5)="Total"</formula>
    </cfRule>
  </conditionalFormatting>
  <conditionalFormatting sqref="A99:F102">
    <cfRule type="expression" dxfId="235" priority="364" stopIfTrue="1">
      <formula>RIGHT($A99,5)="Total"</formula>
    </cfRule>
  </conditionalFormatting>
  <conditionalFormatting sqref="A164:F164">
    <cfRule type="expression" dxfId="234" priority="266" stopIfTrue="1">
      <formula>RIGHT($A164,5)="Total"</formula>
    </cfRule>
  </conditionalFormatting>
  <conditionalFormatting sqref="A341:F341">
    <cfRule type="expression" dxfId="233" priority="202" stopIfTrue="1">
      <formula>RIGHT($A341,5)="Total"</formula>
    </cfRule>
  </conditionalFormatting>
  <conditionalFormatting sqref="A347:F347">
    <cfRule type="expression" dxfId="232" priority="201" stopIfTrue="1">
      <formula>RIGHT($A347,5)="Total"</formula>
    </cfRule>
  </conditionalFormatting>
  <conditionalFormatting sqref="A362:F362">
    <cfRule type="expression" dxfId="231" priority="199" stopIfTrue="1">
      <formula>RIGHT($A362,5)="Total"</formula>
    </cfRule>
  </conditionalFormatting>
  <conditionalFormatting sqref="A383:F383">
    <cfRule type="expression" dxfId="230" priority="161" stopIfTrue="1">
      <formula>RIGHT($A383,5)="Total"</formula>
    </cfRule>
  </conditionalFormatting>
  <conditionalFormatting sqref="A390:F390">
    <cfRule type="expression" dxfId="229" priority="160" stopIfTrue="1">
      <formula>RIGHT($A390,5)="Total"</formula>
    </cfRule>
  </conditionalFormatting>
  <conditionalFormatting sqref="A405:F405">
    <cfRule type="expression" dxfId="228" priority="146" stopIfTrue="1">
      <formula>RIGHT($A405,5)="Total"</formula>
    </cfRule>
  </conditionalFormatting>
  <conditionalFormatting sqref="A29:G34">
    <cfRule type="expression" dxfId="227" priority="415" stopIfTrue="1">
      <formula>RIGHT($A29,5)="Total"</formula>
    </cfRule>
  </conditionalFormatting>
  <conditionalFormatting sqref="A165:G174">
    <cfRule type="expression" dxfId="226" priority="265" stopIfTrue="1">
      <formula>RIGHT($A165,5)="Total"</formula>
    </cfRule>
  </conditionalFormatting>
  <conditionalFormatting sqref="A207:G207">
    <cfRule type="expression" dxfId="225" priority="275" stopIfTrue="1">
      <formula>RIGHT($A207,5)="Total"</formula>
    </cfRule>
  </conditionalFormatting>
  <conditionalFormatting sqref="A228:G228">
    <cfRule type="expression" dxfId="224" priority="264" stopIfTrue="1">
      <formula>RIGHT($A228,5)="Total"</formula>
    </cfRule>
  </conditionalFormatting>
  <conditionalFormatting sqref="A243:G270">
    <cfRule type="expression" dxfId="223" priority="261" stopIfTrue="1">
      <formula>RIGHT($A243,5)="Total"</formula>
    </cfRule>
  </conditionalFormatting>
  <conditionalFormatting sqref="A315:G315">
    <cfRule type="expression" dxfId="222" priority="237" stopIfTrue="1">
      <formula>RIGHT($A315,5)="Total"</formula>
    </cfRule>
  </conditionalFormatting>
  <conditionalFormatting sqref="A388:G388">
    <cfRule type="expression" dxfId="221" priority="162" stopIfTrue="1">
      <formula>RIGHT($A388,5)="Total"</formula>
    </cfRule>
  </conditionalFormatting>
  <conditionalFormatting sqref="A470:G471">
    <cfRule type="expression" dxfId="220" priority="104" stopIfTrue="1">
      <formula>RIGHT($A470,5)="Total"</formula>
    </cfRule>
  </conditionalFormatting>
  <conditionalFormatting sqref="A13:I21 G22:H22">
    <cfRule type="expression" dxfId="219" priority="779" stopIfTrue="1">
      <formula>RIGHT($A13,5)="Total"</formula>
    </cfRule>
  </conditionalFormatting>
  <conditionalFormatting sqref="A23:I24 A26:F26 I26 A482:P482">
    <cfRule type="expression" dxfId="218" priority="945" stopIfTrue="1">
      <formula>RIGHT($A23,5)="Total"</formula>
    </cfRule>
  </conditionalFormatting>
  <conditionalFormatting sqref="A27:I27">
    <cfRule type="expression" dxfId="217" priority="16" stopIfTrue="1">
      <formula>RIGHT($A27,5)="Total"</formula>
    </cfRule>
  </conditionalFormatting>
  <conditionalFormatting sqref="A28:I28 H29:I34 A35:I40 G41:I41 F44:I44 H45:I45 A41:A45">
    <cfRule type="expression" dxfId="216" priority="425" stopIfTrue="1">
      <formula>RIGHT($A28,5)="Total"</formula>
    </cfRule>
  </conditionalFormatting>
  <conditionalFormatting sqref="A46:I51">
    <cfRule type="expression" dxfId="215" priority="405" stopIfTrue="1">
      <formula>RIGHT($A46,5)="Total"</formula>
    </cfRule>
  </conditionalFormatting>
  <conditionalFormatting sqref="A52:I53">
    <cfRule type="expression" dxfId="214" priority="399" stopIfTrue="1">
      <formula>RIGHT($A52,5)="Total"</formula>
    </cfRule>
  </conditionalFormatting>
  <conditionalFormatting sqref="A54:I61">
    <cfRule type="expression" dxfId="213" priority="393" stopIfTrue="1">
      <formula>RIGHT($A54,5)="Total"</formula>
    </cfRule>
  </conditionalFormatting>
  <conditionalFormatting sqref="A62:I74 G75:I76">
    <cfRule type="expression" dxfId="212" priority="377" stopIfTrue="1">
      <formula>RIGHT($A62,5)="Total"</formula>
    </cfRule>
  </conditionalFormatting>
  <conditionalFormatting sqref="A103:I105">
    <cfRule type="expression" dxfId="211" priority="387" stopIfTrue="1">
      <formula>RIGHT($A103,5)="Total"</formula>
    </cfRule>
  </conditionalFormatting>
  <conditionalFormatting sqref="A106:I109">
    <cfRule type="expression" dxfId="210" priority="358" stopIfTrue="1">
      <formula>RIGHT($A106,5)="Total"</formula>
    </cfRule>
  </conditionalFormatting>
  <conditionalFormatting sqref="A208:I213 H218 H219:I228 H230:I262 H272:I294 A175:G190 F216:G218 A219:G222 F223:G226 F231:G237 A238:G242 F275:G277 A278:G294 A229:E237 A271:E277">
    <cfRule type="expression" dxfId="209" priority="353" stopIfTrue="1">
      <formula>RIGHT($A175,5)="Total"</formula>
    </cfRule>
  </conditionalFormatting>
  <conditionalFormatting sqref="A321:I327 A329:I330">
    <cfRule type="expression" dxfId="208" priority="230" stopIfTrue="1">
      <formula>RIGHT($A321,5)="Total"</formula>
    </cfRule>
  </conditionalFormatting>
  <conditionalFormatting sqref="A328:I328">
    <cfRule type="expression" dxfId="207" priority="224" stopIfTrue="1">
      <formula>RIGHT($A328,5)="Total"</formula>
    </cfRule>
  </conditionalFormatting>
  <conditionalFormatting sqref="A331:I340 G341:I341 A342:I346 G347:I347 C348:I358 A363:I366">
    <cfRule type="expression" dxfId="206" priority="219" stopIfTrue="1">
      <formula>RIGHT($A331,5)="Total"</formula>
    </cfRule>
  </conditionalFormatting>
  <conditionalFormatting sqref="A360:I361">
    <cfRule type="expression" dxfId="205" priority="212" stopIfTrue="1">
      <formula>RIGHT($A360,5)="Total"</formula>
    </cfRule>
  </conditionalFormatting>
  <conditionalFormatting sqref="A367:I372">
    <cfRule type="expression" dxfId="204" priority="197" stopIfTrue="1">
      <formula>RIGHT($A367,5)="Total"</formula>
    </cfRule>
  </conditionalFormatting>
  <conditionalFormatting sqref="A373:I373">
    <cfRule type="expression" dxfId="203" priority="185" stopIfTrue="1">
      <formula>RIGHT($A373,5)="Total"</formula>
    </cfRule>
  </conditionalFormatting>
  <conditionalFormatting sqref="A374:I381">
    <cfRule type="expression" dxfId="202" priority="195" stopIfTrue="1">
      <formula>RIGHT($A374,5)="Total"</formula>
    </cfRule>
  </conditionalFormatting>
  <conditionalFormatting sqref="A382:I382 G383:I383">
    <cfRule type="expression" dxfId="201" priority="172" stopIfTrue="1">
      <formula>RIGHT($A382,5)="Total"</formula>
    </cfRule>
  </conditionalFormatting>
  <conditionalFormatting sqref="A384:I386">
    <cfRule type="expression" dxfId="200" priority="167" stopIfTrue="1">
      <formula>RIGHT($A384,5)="Total"</formula>
    </cfRule>
  </conditionalFormatting>
  <conditionalFormatting sqref="A387:I387 H388:I388 A389:I389 G390:I390 A391:I394">
    <cfRule type="expression" dxfId="199" priority="181" stopIfTrue="1">
      <formula>RIGHT($A387,5)="Total"</formula>
    </cfRule>
  </conditionalFormatting>
  <conditionalFormatting sqref="A427:I436">
    <cfRule type="expression" dxfId="198" priority="136" stopIfTrue="1">
      <formula>RIGHT($A427,5)="Total"</formula>
    </cfRule>
  </conditionalFormatting>
  <conditionalFormatting sqref="A437:I467 F468:I468 A469:I469 H470:I471 A472:I477 F478:I478 A479:I481">
    <cfRule type="expression" dxfId="197" priority="111" stopIfTrue="1">
      <formula>RIGHT($A437,5)="Total"</formula>
    </cfRule>
  </conditionalFormatting>
  <conditionalFormatting sqref="B12">
    <cfRule type="expression" dxfId="196" priority="101" stopIfTrue="1">
      <formula>RIGHT($A12,5)="Total"</formula>
    </cfRule>
  </conditionalFormatting>
  <conditionalFormatting sqref="B41:F41">
    <cfRule type="expression" dxfId="195" priority="409" stopIfTrue="1">
      <formula>RIGHT($A41,5)="Total"</formula>
    </cfRule>
  </conditionalFormatting>
  <conditionalFormatting sqref="B422:F422">
    <cfRule type="expression" dxfId="194" priority="137" stopIfTrue="1">
      <formula>RIGHT($A422,5)="Total"</formula>
    </cfRule>
  </conditionalFormatting>
  <conditionalFormatting sqref="B45:G45">
    <cfRule type="expression" dxfId="193" priority="408" stopIfTrue="1">
      <formula>RIGHT($A45,5)="Total"</formula>
    </cfRule>
  </conditionalFormatting>
  <conditionalFormatting sqref="B417:G418">
    <cfRule type="expression" dxfId="192" priority="142" stopIfTrue="1">
      <formula>RIGHT($A417,5)="Total"</formula>
    </cfRule>
  </conditionalFormatting>
  <conditionalFormatting sqref="B419:I421">
    <cfRule type="expression" dxfId="191" priority="152" stopIfTrue="1">
      <formula>RIGHT($A419,5)="Total"</formula>
    </cfRule>
  </conditionalFormatting>
  <conditionalFormatting sqref="C8:C12">
    <cfRule type="expression" dxfId="190" priority="439" stopIfTrue="1">
      <formula>RIGHT($A8,5)="Total"</formula>
    </cfRule>
  </conditionalFormatting>
  <conditionalFormatting sqref="C359:E359 G359">
    <cfRule type="expression" dxfId="189" priority="203" stopIfTrue="1">
      <formula>RIGHT($A359,5)="Total"</formula>
    </cfRule>
  </conditionalFormatting>
  <conditionalFormatting sqref="C508:P526">
    <cfRule type="expression" dxfId="188" priority="561" stopIfTrue="1">
      <formula>RIGHT($A508,5)="Total"</formula>
    </cfRule>
  </conditionalFormatting>
  <conditionalFormatting sqref="D12:G12">
    <cfRule type="expression" dxfId="187" priority="23" stopIfTrue="1">
      <formula>RIGHT($A12,5)="Total"</formula>
    </cfRule>
  </conditionalFormatting>
  <conditionalFormatting sqref="F163">
    <cfRule type="expression" dxfId="186" priority="273" stopIfTrue="1">
      <formula>RIGHT($A163,5)="Total"</formula>
    </cfRule>
  </conditionalFormatting>
  <conditionalFormatting sqref="F110:G162">
    <cfRule type="expression" dxfId="185" priority="274" stopIfTrue="1">
      <formula>RIGHT($A110,5)="Total"</formula>
    </cfRule>
  </conditionalFormatting>
  <conditionalFormatting sqref="F192:G206">
    <cfRule type="expression" dxfId="184" priority="271" stopIfTrue="1">
      <formula>RIGHT($A192,5)="Total"</formula>
    </cfRule>
  </conditionalFormatting>
  <conditionalFormatting sqref="F214:G215 A214:E218">
    <cfRule type="expression" dxfId="183" priority="288" stopIfTrue="1">
      <formula>RIGHT($A214,5)="Total"</formula>
    </cfRule>
  </conditionalFormatting>
  <conditionalFormatting sqref="F229:G230">
    <cfRule type="expression" dxfId="182" priority="270" stopIfTrue="1">
      <formula>RIGHT($A229,5)="Total"</formula>
    </cfRule>
  </conditionalFormatting>
  <conditionalFormatting sqref="F271:G274">
    <cfRule type="expression" dxfId="181" priority="267" stopIfTrue="1">
      <formula>RIGHT($A271,5)="Total"</formula>
    </cfRule>
  </conditionalFormatting>
  <conditionalFormatting sqref="F43:H43 B42:E44">
    <cfRule type="expression" dxfId="180" priority="423" stopIfTrue="1">
      <formula>RIGHT($A42,5)="Total"</formula>
    </cfRule>
  </conditionalFormatting>
  <conditionalFormatting sqref="F42:I42">
    <cfRule type="expression" dxfId="179" priority="424" stopIfTrue="1">
      <formula>RIGHT($A42,5)="Total"</formula>
    </cfRule>
  </conditionalFormatting>
  <conditionalFormatting sqref="F191:I191">
    <cfRule type="expression" dxfId="178" priority="327" stopIfTrue="1">
      <formula>RIGHT($A191,5)="Total"</formula>
    </cfRule>
  </conditionalFormatting>
  <conditionalFormatting sqref="F295:I301">
    <cfRule type="expression" dxfId="177" priority="11" stopIfTrue="1">
      <formula>RIGHT($A295,5)="Total"</formula>
    </cfRule>
  </conditionalFormatting>
  <conditionalFormatting sqref="F307:I307">
    <cfRule type="expression" dxfId="176" priority="244" stopIfTrue="1">
      <formula>RIGHT($A307,5)="Total"</formula>
    </cfRule>
  </conditionalFormatting>
  <conditionalFormatting sqref="F308:I309 F310:H310">
    <cfRule type="expression" dxfId="175" priority="249" stopIfTrue="1">
      <formula>RIGHT($A308,5)="Total"</formula>
    </cfRule>
  </conditionalFormatting>
  <conditionalFormatting sqref="F311:I314 H315:I315 A316:I320 F302:I306">
    <cfRule type="expression" dxfId="174" priority="250" stopIfTrue="1">
      <formula>RIGHT($A302,5)="Total"</formula>
    </cfRule>
  </conditionalFormatting>
  <conditionalFormatting sqref="F424:I426 A395:I404 A406:I414 B415:I416 H417:I418 A415:A422">
    <cfRule type="expression" dxfId="173" priority="159" stopIfTrue="1">
      <formula>RIGHT($A395,5)="Total"</formula>
    </cfRule>
  </conditionalFormatting>
  <conditionalFormatting sqref="G25:G26">
    <cfRule type="cellIs" dxfId="172" priority="525" stopIfTrue="1" operator="equal">
      <formula>"Indirect"</formula>
    </cfRule>
  </conditionalFormatting>
  <conditionalFormatting sqref="G29:G34">
    <cfRule type="cellIs" dxfId="171" priority="417" stopIfTrue="1" operator="equal">
      <formula>"Indirect"</formula>
    </cfRule>
  </conditionalFormatting>
  <conditionalFormatting sqref="G52:G53">
    <cfRule type="cellIs" dxfId="170" priority="394" stopIfTrue="1" operator="equal">
      <formula>"Indirect"</formula>
    </cfRule>
  </conditionalFormatting>
  <conditionalFormatting sqref="G60:G61">
    <cfRule type="cellIs" dxfId="169" priority="388" stopIfTrue="1" operator="equal">
      <formula>"Indirect"</formula>
    </cfRule>
  </conditionalFormatting>
  <conditionalFormatting sqref="G99:G102">
    <cfRule type="cellIs" dxfId="168" priority="372" stopIfTrue="1" operator="equal">
      <formula>"Indirect"</formula>
    </cfRule>
    <cfRule type="expression" dxfId="167" priority="371" stopIfTrue="1">
      <formula>RIGHT($A99,5)="Total"</formula>
    </cfRule>
  </conditionalFormatting>
  <conditionalFormatting sqref="G163:G164">
    <cfRule type="expression" dxfId="166" priority="289" stopIfTrue="1">
      <formula>RIGHT($A163,5)="Total"</formula>
    </cfRule>
  </conditionalFormatting>
  <conditionalFormatting sqref="G194:G207">
    <cfRule type="cellIs" dxfId="165" priority="276" stopIfTrue="1" operator="equal">
      <formula>"Indirect"</formula>
    </cfRule>
  </conditionalFormatting>
  <conditionalFormatting sqref="G227:G263">
    <cfRule type="cellIs" dxfId="164" priority="282" stopIfTrue="1" operator="equal">
      <formula>"Indirect"</formula>
    </cfRule>
  </conditionalFormatting>
  <conditionalFormatting sqref="G264:G294">
    <cfRule type="cellIs" dxfId="163" priority="278" stopIfTrue="1" operator="equal">
      <formula>"Indirect"</formula>
    </cfRule>
  </conditionalFormatting>
  <conditionalFormatting sqref="G359">
    <cfRule type="cellIs" dxfId="162" priority="205" stopIfTrue="1" operator="equal">
      <formula>"Indirect"</formula>
    </cfRule>
  </conditionalFormatting>
  <conditionalFormatting sqref="G388">
    <cfRule type="cellIs" dxfId="161" priority="163" stopIfTrue="1" operator="equal">
      <formula>"Indirect"</formula>
    </cfRule>
  </conditionalFormatting>
  <conditionalFormatting sqref="G417:G418">
    <cfRule type="cellIs" dxfId="160" priority="143" stopIfTrue="1" operator="equal">
      <formula>"Indirect"</formula>
    </cfRule>
  </conditionalFormatting>
  <conditionalFormatting sqref="G427:G436">
    <cfRule type="cellIs" dxfId="159" priority="128" stopIfTrue="1" operator="equal">
      <formula>"Indirect"</formula>
    </cfRule>
  </conditionalFormatting>
  <conditionalFormatting sqref="G470:G471">
    <cfRule type="cellIs" dxfId="158" priority="106" stopIfTrue="1" operator="equal">
      <formula>"Indirect"</formula>
    </cfRule>
  </conditionalFormatting>
  <conditionalFormatting sqref="G13:H22 H25:H26 G27 G28:H28 G295:H298">
    <cfRule type="cellIs" dxfId="157" priority="780" stopIfTrue="1" operator="equal">
      <formula>"Indirect"</formula>
    </cfRule>
  </conditionalFormatting>
  <conditionalFormatting sqref="G13:H22 H25:H26 G28:H28 G295:H298 G27">
    <cfRule type="cellIs" dxfId="156" priority="778" stopIfTrue="1" operator="equal">
      <formula>"Non-Monetary"</formula>
    </cfRule>
  </conditionalFormatting>
  <conditionalFormatting sqref="G23:H24">
    <cfRule type="cellIs" dxfId="155" priority="649" stopIfTrue="1" operator="equal">
      <formula>"Indirect"</formula>
    </cfRule>
    <cfRule type="cellIs" dxfId="154" priority="647" stopIfTrue="1" operator="equal">
      <formula>"Non-Monetary"</formula>
    </cfRule>
  </conditionalFormatting>
  <conditionalFormatting sqref="G26:H26">
    <cfRule type="expression" dxfId="153" priority="22" stopIfTrue="1">
      <formula>RIGHT($A26,5)="Total"</formula>
    </cfRule>
  </conditionalFormatting>
  <conditionalFormatting sqref="G35:H49">
    <cfRule type="cellIs" dxfId="152" priority="401" stopIfTrue="1" operator="equal">
      <formula>"Non-Monetary"</formula>
    </cfRule>
    <cfRule type="cellIs" dxfId="151" priority="402" stopIfTrue="1" operator="equal">
      <formula>"Indirect"</formula>
    </cfRule>
  </conditionalFormatting>
  <conditionalFormatting sqref="G50:H51">
    <cfRule type="cellIs" dxfId="150" priority="400" stopIfTrue="1" operator="equal">
      <formula>"Indirect"</formula>
    </cfRule>
  </conditionalFormatting>
  <conditionalFormatting sqref="G54:H59 H60:H61">
    <cfRule type="cellIs" dxfId="149" priority="390" stopIfTrue="1" operator="equal">
      <formula>"Indirect"</formula>
    </cfRule>
    <cfRule type="cellIs" dxfId="148" priority="389" stopIfTrue="1" operator="equal">
      <formula>"Non-Monetary"</formula>
    </cfRule>
  </conditionalFormatting>
  <conditionalFormatting sqref="G62:H73 G99:G102">
    <cfRule type="cellIs" dxfId="147" priority="370" stopIfTrue="1" operator="equal">
      <formula>"Non-Monetary"</formula>
    </cfRule>
  </conditionalFormatting>
  <conditionalFormatting sqref="G62:H73">
    <cfRule type="cellIs" dxfId="146" priority="373" stopIfTrue="1" operator="equal">
      <formula>"Indirect"</formula>
    </cfRule>
  </conditionalFormatting>
  <conditionalFormatting sqref="G74:H76">
    <cfRule type="cellIs" dxfId="145" priority="378" stopIfTrue="1" operator="equal">
      <formula>"Indirect"</formula>
    </cfRule>
  </conditionalFormatting>
  <conditionalFormatting sqref="G74:H98">
    <cfRule type="cellIs" dxfId="144" priority="376" stopIfTrue="1" operator="equal">
      <formula>"Non-Monetary"</formula>
    </cfRule>
  </conditionalFormatting>
  <conditionalFormatting sqref="G77:H98 H99:H102">
    <cfRule type="cellIs" dxfId="143" priority="386" stopIfTrue="1" operator="equal">
      <formula>"Indirect"</formula>
    </cfRule>
  </conditionalFormatting>
  <conditionalFormatting sqref="G103:H109">
    <cfRule type="cellIs" dxfId="142" priority="355" stopIfTrue="1" operator="equal">
      <formula>"Indirect"</formula>
    </cfRule>
    <cfRule type="cellIs" dxfId="141" priority="354" stopIfTrue="1" operator="equal">
      <formula>"Non-Monetary"</formula>
    </cfRule>
  </conditionalFormatting>
  <conditionalFormatting sqref="G299:H300 G301 G302:H306">
    <cfRule type="cellIs" dxfId="140" priority="240" stopIfTrue="1" operator="equal">
      <formula>"Non-Monetary"</formula>
    </cfRule>
  </conditionalFormatting>
  <conditionalFormatting sqref="G302:H314 G299:H300 G301">
    <cfRule type="cellIs" dxfId="139" priority="245" stopIfTrue="1" operator="equal">
      <formula>"Indirect"</formula>
    </cfRule>
  </conditionalFormatting>
  <conditionalFormatting sqref="G307:H307">
    <cfRule type="cellIs" dxfId="138" priority="243" stopIfTrue="1" operator="equal">
      <formula>"Non-Monetary"</formula>
    </cfRule>
  </conditionalFormatting>
  <conditionalFormatting sqref="G308:H330">
    <cfRule type="cellIs" dxfId="137" priority="223" stopIfTrue="1" operator="equal">
      <formula>"Non-Monetary"</formula>
    </cfRule>
  </conditionalFormatting>
  <conditionalFormatting sqref="G315:H320">
    <cfRule type="cellIs" dxfId="136" priority="238" stopIfTrue="1" operator="equal">
      <formula>"Indirect"</formula>
    </cfRule>
  </conditionalFormatting>
  <conditionalFormatting sqref="G321:H330">
    <cfRule type="cellIs" dxfId="135" priority="225" stopIfTrue="1" operator="equal">
      <formula>"Indirect"</formula>
    </cfRule>
  </conditionalFormatting>
  <conditionalFormatting sqref="G331:H358 H359">
    <cfRule type="cellIs" dxfId="134" priority="207" stopIfTrue="1" operator="equal">
      <formula>"Indirect"</formula>
    </cfRule>
    <cfRule type="cellIs" dxfId="133" priority="206" stopIfTrue="1" operator="equal">
      <formula>"Non-Monetary"</formula>
    </cfRule>
  </conditionalFormatting>
  <conditionalFormatting sqref="G360:H381">
    <cfRule type="cellIs" dxfId="132" priority="184" stopIfTrue="1" operator="equal">
      <formula>"Non-Monetary"</formula>
    </cfRule>
    <cfRule type="cellIs" dxfId="131" priority="186" stopIfTrue="1" operator="equal">
      <formula>"Indirect"</formula>
    </cfRule>
  </conditionalFormatting>
  <conditionalFormatting sqref="G380:H381">
    <cfRule type="cellIs" dxfId="130" priority="190" stopIfTrue="1" operator="equal">
      <formula>"Non-Monetary"</formula>
    </cfRule>
  </conditionalFormatting>
  <conditionalFormatting sqref="G382:H385">
    <cfRule type="cellIs" dxfId="129" priority="173" stopIfTrue="1" operator="equal">
      <formula>"Indirect"</formula>
    </cfRule>
  </conditionalFormatting>
  <conditionalFormatting sqref="G382:H387">
    <cfRule type="cellIs" dxfId="128" priority="166" stopIfTrue="1" operator="equal">
      <formula>"Non-Monetary"</formula>
    </cfRule>
  </conditionalFormatting>
  <conditionalFormatting sqref="G386:H387">
    <cfRule type="cellIs" dxfId="127" priority="168" stopIfTrue="1" operator="equal">
      <formula>"Indirect"</formula>
    </cfRule>
  </conditionalFormatting>
  <conditionalFormatting sqref="G389:H416 H417:H418">
    <cfRule type="cellIs" dxfId="126" priority="148" stopIfTrue="1" operator="equal">
      <formula>"Indirect"</formula>
    </cfRule>
    <cfRule type="cellIs" dxfId="125" priority="147" stopIfTrue="1" operator="equal">
      <formula>"Non-Monetary"</formula>
    </cfRule>
  </conditionalFormatting>
  <conditionalFormatting sqref="G419:H419">
    <cfRule type="cellIs" dxfId="124" priority="153" stopIfTrue="1" operator="equal">
      <formula>"Indirect"</formula>
    </cfRule>
  </conditionalFormatting>
  <conditionalFormatting sqref="G419:H424">
    <cfRule type="cellIs" dxfId="123" priority="151" stopIfTrue="1" operator="equal">
      <formula>"Non-Monetary"</formula>
    </cfRule>
  </conditionalFormatting>
  <conditionalFormatting sqref="G420:H424">
    <cfRule type="cellIs" dxfId="122" priority="158" stopIfTrue="1" operator="equal">
      <formula>"Indirect"</formula>
    </cfRule>
  </conditionalFormatting>
  <conditionalFormatting sqref="G424:H424">
    <cfRule type="cellIs" dxfId="121" priority="141" stopIfTrue="1" operator="equal">
      <formula>"Indirect"</formula>
    </cfRule>
    <cfRule type="cellIs" dxfId="120" priority="140" stopIfTrue="1" operator="equal">
      <formula>"Non-Monetary"</formula>
    </cfRule>
  </conditionalFormatting>
  <conditionalFormatting sqref="G425:H426">
    <cfRule type="cellIs" dxfId="119" priority="139" stopIfTrue="1" operator="equal">
      <formula>"Indirect"</formula>
    </cfRule>
  </conditionalFormatting>
  <conditionalFormatting sqref="G437:H469 H470:H471 G472:H481">
    <cfRule type="cellIs" dxfId="118" priority="107" stopIfTrue="1" operator="equal">
      <formula>"Non-Monetary"</formula>
    </cfRule>
    <cfRule type="cellIs" dxfId="117" priority="108" stopIfTrue="1" operator="equal">
      <formula>"Indirect"</formula>
    </cfRule>
  </conditionalFormatting>
  <conditionalFormatting sqref="G483:H509">
    <cfRule type="cellIs" dxfId="116" priority="582" stopIfTrue="1" operator="equal">
      <formula>"NON-MONETARY"</formula>
    </cfRule>
    <cfRule type="cellIs" dxfId="115" priority="581" stopIfTrue="1" operator="equal">
      <formula>"INDIRECT"</formula>
    </cfRule>
  </conditionalFormatting>
  <conditionalFormatting sqref="G508:H526">
    <cfRule type="cellIs" dxfId="114" priority="526" stopIfTrue="1" operator="equal">
      <formula>"Indirect"</formula>
    </cfRule>
  </conditionalFormatting>
  <conditionalFormatting sqref="G526:H526">
    <cfRule type="cellIs" dxfId="113" priority="580" stopIfTrue="1" operator="equal">
      <formula>"Indirect"</formula>
    </cfRule>
  </conditionalFormatting>
  <conditionalFormatting sqref="G527:H65133">
    <cfRule type="cellIs" dxfId="112" priority="1467" stopIfTrue="1" operator="equal">
      <formula>"NON-MONETARY"</formula>
    </cfRule>
    <cfRule type="cellIs" dxfId="111" priority="1466" stopIfTrue="1" operator="equal">
      <formula>"INDIRECT"</formula>
    </cfRule>
  </conditionalFormatting>
  <conditionalFormatting sqref="G422:I422 F423:I424 G405:I405 A423:E426">
    <cfRule type="expression" dxfId="110" priority="157" stopIfTrue="1">
      <formula>RIGHT($A405,5)="Total"</formula>
    </cfRule>
  </conditionalFormatting>
  <conditionalFormatting sqref="H8:H11">
    <cfRule type="cellIs" dxfId="109" priority="438" stopIfTrue="1" operator="equal">
      <formula>"Indirect"</formula>
    </cfRule>
  </conditionalFormatting>
  <conditionalFormatting sqref="H8:H12">
    <cfRule type="cellIs" dxfId="108" priority="17" stopIfTrue="1" operator="equal">
      <formula>"Non-Monetary"</formula>
    </cfRule>
    <cfRule type="expression" dxfId="107" priority="21" stopIfTrue="1">
      <formula>RIGHT($A8,5)="Total"</formula>
    </cfRule>
  </conditionalFormatting>
  <conditionalFormatting sqref="H12">
    <cfRule type="expression" dxfId="106" priority="20">
      <formula>$G12&lt;&gt;"Indirect"</formula>
    </cfRule>
    <cfRule type="expression" dxfId="105" priority="19">
      <formula>$G12="indirect"</formula>
    </cfRule>
    <cfRule type="cellIs" dxfId="104" priority="18" stopIfTrue="1" operator="equal">
      <formula>"Indirect"</formula>
    </cfRule>
  </conditionalFormatting>
  <conditionalFormatting sqref="H13:H26 H8:H11 H302:H306">
    <cfRule type="expression" dxfId="103" priority="726">
      <formula>$G8&lt;&gt;"Indirect"</formula>
    </cfRule>
    <cfRule type="expression" dxfId="102" priority="725">
      <formula>$G8="indirect"</formula>
    </cfRule>
  </conditionalFormatting>
  <conditionalFormatting sqref="H27">
    <cfRule type="expression" dxfId="101" priority="15">
      <formula>$G27&lt;&gt;"Indirect"</formula>
    </cfRule>
    <cfRule type="cellIs" dxfId="100" priority="12" stopIfTrue="1" operator="equal">
      <formula>"Non-Monetary"</formula>
    </cfRule>
    <cfRule type="cellIs" dxfId="99" priority="13" stopIfTrue="1" operator="equal">
      <formula>"Indirect"</formula>
    </cfRule>
    <cfRule type="expression" dxfId="98" priority="14">
      <formula>$G27="indirect"</formula>
    </cfRule>
  </conditionalFormatting>
  <conditionalFormatting sqref="H28:H45">
    <cfRule type="expression" dxfId="97" priority="421">
      <formula>$G28="indirect"</formula>
    </cfRule>
    <cfRule type="expression" dxfId="96" priority="422">
      <formula>$G28&lt;&gt;"Indirect"</formula>
    </cfRule>
  </conditionalFormatting>
  <conditionalFormatting sqref="H29:H34">
    <cfRule type="cellIs" dxfId="95" priority="420" stopIfTrue="1" operator="equal">
      <formula>"Indirect"</formula>
    </cfRule>
    <cfRule type="cellIs" dxfId="94" priority="418" stopIfTrue="1" operator="equal">
      <formula>"Non-Monetary"</formula>
    </cfRule>
  </conditionalFormatting>
  <conditionalFormatting sqref="H46:H51">
    <cfRule type="expression" dxfId="93" priority="404">
      <formula>$G46&lt;&gt;"Indirect"</formula>
    </cfRule>
    <cfRule type="expression" dxfId="92" priority="403">
      <formula>$G46="indirect"</formula>
    </cfRule>
  </conditionalFormatting>
  <conditionalFormatting sqref="H50:H53">
    <cfRule type="cellIs" dxfId="91" priority="395" stopIfTrue="1" operator="equal">
      <formula>"Non-Monetary"</formula>
    </cfRule>
  </conditionalFormatting>
  <conditionalFormatting sqref="H52:H53">
    <cfRule type="expression" dxfId="90" priority="397">
      <formula>$G52="indirect"</formula>
    </cfRule>
    <cfRule type="cellIs" dxfId="89" priority="396" stopIfTrue="1" operator="equal">
      <formula>"Indirect"</formula>
    </cfRule>
    <cfRule type="expression" dxfId="88" priority="398">
      <formula>$G52&lt;&gt;"Indirect"</formula>
    </cfRule>
  </conditionalFormatting>
  <conditionalFormatting sqref="H54:H61">
    <cfRule type="expression" dxfId="87" priority="391">
      <formula>$G54="indirect"</formula>
    </cfRule>
    <cfRule type="expression" dxfId="86" priority="392">
      <formula>$G54&lt;&gt;"Indirect"</formula>
    </cfRule>
  </conditionalFormatting>
  <conditionalFormatting sqref="H62:H105">
    <cfRule type="expression" dxfId="85" priority="375">
      <formula>$G62&lt;&gt;"Indirect"</formula>
    </cfRule>
    <cfRule type="expression" dxfId="84" priority="374">
      <formula>$G62="indirect"</formula>
    </cfRule>
  </conditionalFormatting>
  <conditionalFormatting sqref="H99:H102">
    <cfRule type="cellIs" dxfId="83" priority="384" stopIfTrue="1" operator="equal">
      <formula>"Non-Monetary"</formula>
    </cfRule>
  </conditionalFormatting>
  <conditionalFormatting sqref="H106:H109">
    <cfRule type="expression" dxfId="82" priority="356">
      <formula>$G106="indirect"</formula>
    </cfRule>
    <cfRule type="expression" dxfId="81" priority="357">
      <formula>$G106&lt;&gt;"Indirect"</formula>
    </cfRule>
  </conditionalFormatting>
  <conditionalFormatting sqref="H110:H161 H163:H190">
    <cfRule type="cellIs" dxfId="80" priority="303" stopIfTrue="1" operator="equal">
      <formula>"Non-Monetary"</formula>
    </cfRule>
  </conditionalFormatting>
  <conditionalFormatting sqref="H110:H206">
    <cfRule type="expression" dxfId="79" priority="320">
      <formula>$G110&lt;&gt;"Indirect"</formula>
    </cfRule>
    <cfRule type="expression" dxfId="78" priority="319">
      <formula>$G110="indirect"</formula>
    </cfRule>
  </conditionalFormatting>
  <conditionalFormatting sqref="H162">
    <cfRule type="cellIs" dxfId="77" priority="333" stopIfTrue="1" operator="equal">
      <formula>"Indirect"</formula>
    </cfRule>
    <cfRule type="cellIs" dxfId="76" priority="331" stopIfTrue="1" operator="equal">
      <formula>"Non-Monetary"</formula>
    </cfRule>
  </conditionalFormatting>
  <conditionalFormatting sqref="H191">
    <cfRule type="cellIs" dxfId="75" priority="328" stopIfTrue="1" operator="equal">
      <formula>"Indirect"</formula>
    </cfRule>
    <cfRule type="cellIs" dxfId="74" priority="326" stopIfTrue="1" operator="equal">
      <formula>"Non-Monetary"</formula>
    </cfRule>
  </conditionalFormatting>
  <conditionalFormatting sqref="H192:H201">
    <cfRule type="cellIs" dxfId="73" priority="350" stopIfTrue="1" operator="equal">
      <formula>"Non-Monetary"</formula>
    </cfRule>
    <cfRule type="cellIs" dxfId="72" priority="352" stopIfTrue="1" operator="equal">
      <formula>"Indirect"</formula>
    </cfRule>
  </conditionalFormatting>
  <conditionalFormatting sqref="H202:H206">
    <cfRule type="cellIs" dxfId="71" priority="323" stopIfTrue="1" operator="equal">
      <formula>"Indirect"</formula>
    </cfRule>
    <cfRule type="cellIs" dxfId="70" priority="321" stopIfTrue="1" operator="equal">
      <formula>"Non-Monetary"</formula>
    </cfRule>
  </conditionalFormatting>
  <conditionalFormatting sqref="H207">
    <cfRule type="cellIs" dxfId="69" priority="302" stopIfTrue="1" operator="equal">
      <formula>"Indirect"</formula>
    </cfRule>
    <cfRule type="expression" dxfId="68" priority="299">
      <formula>$G207&lt;&gt;"Indirect"</formula>
    </cfRule>
    <cfRule type="expression" dxfId="67" priority="298">
      <formula>$G207="indirect"</formula>
    </cfRule>
  </conditionalFormatting>
  <conditionalFormatting sqref="H207:H228">
    <cfRule type="cellIs" dxfId="66" priority="300" stopIfTrue="1" operator="equal">
      <formula>"Non-Monetary"</formula>
    </cfRule>
  </conditionalFormatting>
  <conditionalFormatting sqref="H208:H228 H230:H262 H272:H300">
    <cfRule type="expression" dxfId="65" priority="335">
      <formula>$G208&lt;&gt;"Indirect"</formula>
    </cfRule>
    <cfRule type="expression" dxfId="64" priority="334">
      <formula>$G208="indirect"</formula>
    </cfRule>
  </conditionalFormatting>
  <conditionalFormatting sqref="H208:H262 H110:H161 H163:H190 G110:G193 G208:G226">
    <cfRule type="cellIs" dxfId="63" priority="318" stopIfTrue="1" operator="equal">
      <formula>"Indirect"</formula>
    </cfRule>
  </conditionalFormatting>
  <conditionalFormatting sqref="H229">
    <cfRule type="expression" dxfId="62" priority="315">
      <formula>$G229="indirect"</formula>
    </cfRule>
    <cfRule type="expression" dxfId="61" priority="314">
      <formula>$G229&lt;&gt;"Indirect"</formula>
    </cfRule>
    <cfRule type="cellIs" dxfId="60" priority="316" stopIfTrue="1" operator="equal">
      <formula>"Non-Monetary"</formula>
    </cfRule>
  </conditionalFormatting>
  <conditionalFormatting sqref="H230:H294">
    <cfRule type="cellIs" dxfId="59" priority="295" stopIfTrue="1" operator="equal">
      <formula>"Non-Monetary"</formula>
    </cfRule>
  </conditionalFormatting>
  <conditionalFormatting sqref="H263:H271">
    <cfRule type="expression" dxfId="58" priority="294">
      <formula>$G263&lt;&gt;"Indirect"</formula>
    </cfRule>
    <cfRule type="expression" dxfId="57" priority="293">
      <formula>$G263="indirect"</formula>
    </cfRule>
  </conditionalFormatting>
  <conditionalFormatting sqref="H263:H294">
    <cfRule type="cellIs" dxfId="56" priority="297" stopIfTrue="1" operator="equal">
      <formula>"Indirect"</formula>
    </cfRule>
  </conditionalFormatting>
  <conditionalFormatting sqref="H301">
    <cfRule type="expression" dxfId="55" priority="10">
      <formula>$G301&lt;&gt;"Indirect"</formula>
    </cfRule>
    <cfRule type="expression" dxfId="54" priority="9">
      <formula>$G301="indirect"</formula>
    </cfRule>
    <cfRule type="cellIs" dxfId="53" priority="8" stopIfTrue="1" operator="equal">
      <formula>"Indirect"</formula>
    </cfRule>
    <cfRule type="cellIs" dxfId="52" priority="7" stopIfTrue="1" operator="equal">
      <formula>"Non-Monetary"</formula>
    </cfRule>
  </conditionalFormatting>
  <conditionalFormatting sqref="H307">
    <cfRule type="expression" dxfId="51" priority="241">
      <formula>$G307="indirect"</formula>
    </cfRule>
    <cfRule type="expression" dxfId="50" priority="242">
      <formula>$G307&lt;&gt;"Indirect"</formula>
    </cfRule>
  </conditionalFormatting>
  <conditionalFormatting sqref="H308:H320">
    <cfRule type="expression" dxfId="49" priority="248">
      <formula>$G308&lt;&gt;"Indirect"</formula>
    </cfRule>
    <cfRule type="expression" dxfId="48" priority="247">
      <formula>$G308="indirect"</formula>
    </cfRule>
  </conditionalFormatting>
  <conditionalFormatting sqref="H321:H327 H329:H330">
    <cfRule type="expression" dxfId="47" priority="229">
      <formula>$G321&lt;&gt;"Indirect"</formula>
    </cfRule>
    <cfRule type="expression" dxfId="46" priority="228">
      <formula>$G321="indirect"</formula>
    </cfRule>
  </conditionalFormatting>
  <conditionalFormatting sqref="H328">
    <cfRule type="expression" dxfId="45" priority="221">
      <formula>$G328="indirect"</formula>
    </cfRule>
    <cfRule type="expression" dxfId="44" priority="222">
      <formula>$G328&lt;&gt;"Indirect"</formula>
    </cfRule>
  </conditionalFormatting>
  <conditionalFormatting sqref="H331:H366">
    <cfRule type="expression" dxfId="43" priority="209">
      <formula>$G331&lt;&gt;"Indirect"</formula>
    </cfRule>
    <cfRule type="expression" dxfId="42" priority="208">
      <formula>$G331="indirect"</formula>
    </cfRule>
  </conditionalFormatting>
  <conditionalFormatting sqref="H367:H372">
    <cfRule type="expression" dxfId="41" priority="196">
      <formula>$G367="indirect"</formula>
    </cfRule>
  </conditionalFormatting>
  <conditionalFormatting sqref="H373">
    <cfRule type="expression" dxfId="40" priority="183">
      <formula>$G373&lt;&gt;"Indirect"</formula>
    </cfRule>
    <cfRule type="expression" dxfId="39" priority="182">
      <formula>$G373="indirect"</formula>
    </cfRule>
  </conditionalFormatting>
  <conditionalFormatting sqref="H374:H381 H367:H372">
    <cfRule type="expression" dxfId="38" priority="192">
      <formula>$G367&lt;&gt;"Indirect"</formula>
    </cfRule>
  </conditionalFormatting>
  <conditionalFormatting sqref="H374:H381">
    <cfRule type="expression" dxfId="37" priority="191">
      <formula>$G374="indirect"</formula>
    </cfRule>
  </conditionalFormatting>
  <conditionalFormatting sqref="H382:H386">
    <cfRule type="expression" dxfId="36" priority="165">
      <formula>$G382&lt;&gt;"Indirect"</formula>
    </cfRule>
    <cfRule type="expression" dxfId="35" priority="164">
      <formula>$G382="indirect"</formula>
    </cfRule>
  </conditionalFormatting>
  <conditionalFormatting sqref="H387:H394">
    <cfRule type="expression" dxfId="34" priority="177">
      <formula>$G387&lt;&gt;"Indirect"</formula>
    </cfRule>
    <cfRule type="expression" dxfId="33" priority="176">
      <formula>$G387="indirect"</formula>
    </cfRule>
  </conditionalFormatting>
  <conditionalFormatting sqref="H388">
    <cfRule type="cellIs" dxfId="32" priority="175" stopIfTrue="1" operator="equal">
      <formula>"Indirect"</formula>
    </cfRule>
    <cfRule type="cellIs" dxfId="31" priority="174" stopIfTrue="1" operator="equal">
      <formula>"Non-Monetary"</formula>
    </cfRule>
  </conditionalFormatting>
  <conditionalFormatting sqref="H395:H426">
    <cfRule type="expression" dxfId="30" priority="149">
      <formula>$G395="indirect"</formula>
    </cfRule>
    <cfRule type="expression" dxfId="29" priority="150">
      <formula>$G395&lt;&gt;"Indirect"</formula>
    </cfRule>
  </conditionalFormatting>
  <conditionalFormatting sqref="H425:H434">
    <cfRule type="cellIs" dxfId="28" priority="130" stopIfTrue="1" operator="equal">
      <formula>"Non-Monetary"</formula>
    </cfRule>
  </conditionalFormatting>
  <conditionalFormatting sqref="H427:H434">
    <cfRule type="cellIs" dxfId="27" priority="131" stopIfTrue="1" operator="equal">
      <formula>"Indirect"</formula>
    </cfRule>
  </conditionalFormatting>
  <conditionalFormatting sqref="H427:H436">
    <cfRule type="expression" dxfId="26" priority="133">
      <formula>$G427&lt;&gt;"Indirect"</formula>
    </cfRule>
    <cfRule type="expression" dxfId="25" priority="132">
      <formula>$G427="indirect"</formula>
    </cfRule>
  </conditionalFormatting>
  <conditionalFormatting sqref="H435:H436">
    <cfRule type="cellIs" dxfId="24" priority="135" stopIfTrue="1" operator="equal">
      <formula>"Indirect"</formula>
    </cfRule>
    <cfRule type="cellIs" dxfId="23" priority="134" stopIfTrue="1" operator="equal">
      <formula>"Non-Monetary"</formula>
    </cfRule>
  </conditionalFormatting>
  <conditionalFormatting sqref="H437:H481">
    <cfRule type="expression" dxfId="22" priority="109">
      <formula>$G437="indirect"</formula>
    </cfRule>
    <cfRule type="expression" dxfId="21" priority="110">
      <formula>$G437&lt;&gt;"Indirect"</formula>
    </cfRule>
  </conditionalFormatting>
  <conditionalFormatting sqref="H99:I102 A77:I98">
    <cfRule type="expression" dxfId="20" priority="385" stopIfTrue="1">
      <formula>RIGHT($A77,5)="Total"</formula>
    </cfRule>
  </conditionalFormatting>
  <conditionalFormatting sqref="H110:I190">
    <cfRule type="expression" dxfId="19" priority="332" stopIfTrue="1">
      <formula>RIGHT($A110,5)="Total"</formula>
    </cfRule>
  </conditionalFormatting>
  <conditionalFormatting sqref="H192:I196 H198:I201">
    <cfRule type="expression" dxfId="18" priority="351" stopIfTrue="1">
      <formula>RIGHT($A192,5)="Total"</formula>
    </cfRule>
  </conditionalFormatting>
  <conditionalFormatting sqref="H197:I197">
    <cfRule type="expression" dxfId="17" priority="344" stopIfTrue="1">
      <formula>RIGHT($A197,5)="Total"</formula>
    </cfRule>
  </conditionalFormatting>
  <conditionalFormatting sqref="H202:I206">
    <cfRule type="expression" dxfId="16" priority="322" stopIfTrue="1">
      <formula>RIGHT($A202,5)="Total"</formula>
    </cfRule>
  </conditionalFormatting>
  <conditionalFormatting sqref="H207:I207">
    <cfRule type="expression" dxfId="15" priority="301" stopIfTrue="1">
      <formula>RIGHT($A207,5)="Total"</formula>
    </cfRule>
  </conditionalFormatting>
  <conditionalFormatting sqref="H214:I217">
    <cfRule type="expression" dxfId="14" priority="341" stopIfTrue="1">
      <formula>RIGHT($A214,5)="Total"</formula>
    </cfRule>
  </conditionalFormatting>
  <conditionalFormatting sqref="H229:I229">
    <cfRule type="expression" dxfId="13" priority="317" stopIfTrue="1">
      <formula>RIGHT($A229,5)="Total"</formula>
    </cfRule>
  </conditionalFormatting>
  <conditionalFormatting sqref="H263:I271">
    <cfRule type="expression" dxfId="12" priority="296" stopIfTrue="1">
      <formula>RIGHT($A263,5)="Total"</formula>
    </cfRule>
  </conditionalFormatting>
  <conditionalFormatting sqref="H359:I359 G362:I362">
    <cfRule type="expression" dxfId="11" priority="220" stopIfTrue="1">
      <formula>RIGHT($A359,5)="Total"</formula>
    </cfRule>
  </conditionalFormatting>
  <conditionalFormatting sqref="I12">
    <cfRule type="expression" dxfId="10" priority="100" stopIfTrue="1">
      <formula>RIGHT($A12,5)="Total"</formula>
    </cfRule>
  </conditionalFormatting>
  <conditionalFormatting sqref="I22">
    <cfRule type="expression" dxfId="9" priority="609" stopIfTrue="1">
      <formula>RIGHT($A22,5)="Total"</formula>
    </cfRule>
  </conditionalFormatting>
  <conditionalFormatting sqref="I43">
    <cfRule type="expression" dxfId="8" priority="419" stopIfTrue="1">
      <formula>RIGHT($A43,5)="Total"</formula>
    </cfRule>
  </conditionalFormatting>
  <conditionalFormatting sqref="I310">
    <cfRule type="expression" dxfId="7" priority="239" stopIfTrue="1">
      <formula>RIGHT($A310,5)="Total"</formula>
    </cfRule>
  </conditionalFormatting>
  <conditionalFormatting sqref="J487">
    <cfRule type="expression" dxfId="6" priority="446" stopIfTrue="1">
      <formula>RIGHT($A487,5)="Total"</formula>
    </cfRule>
  </conditionalFormatting>
  <conditionalFormatting sqref="J8:P481">
    <cfRule type="expression" dxfId="5" priority="1" stopIfTrue="1">
      <formula>RIGHT($A8,5)="Total"</formula>
    </cfRule>
  </conditionalFormatting>
  <conditionalFormatting sqref="K487:L487">
    <cfRule type="expression" dxfId="4" priority="1469" stopIfTrue="1">
      <formula>RIGHT($A421,5)="Total"</formula>
    </cfRule>
  </conditionalFormatting>
  <conditionalFormatting sqref="L91">
    <cfRule type="expression" dxfId="3" priority="943" stopIfTrue="1">
      <formula>RIGHT($A91,5)="Total"</formula>
    </cfRule>
  </conditionalFormatting>
  <conditionalFormatting sqref="L179">
    <cfRule type="expression" dxfId="2" priority="938" stopIfTrue="1">
      <formula>RIGHT($A179,5)="Total"</formula>
    </cfRule>
  </conditionalFormatting>
  <conditionalFormatting sqref="L229">
    <cfRule type="expression" dxfId="1" priority="937" stopIfTrue="1">
      <formula>RIGHT($A229,5)="Total"</formula>
    </cfRule>
  </conditionalFormatting>
  <conditionalFormatting sqref="M487:O487">
    <cfRule type="expression" dxfId="0" priority="441" stopIfTrue="1">
      <formula>RIGHT($A487,5)="Total"</formula>
    </cfRule>
  </conditionalFormatting>
  <dataValidations count="1">
    <dataValidation type="list" allowBlank="1" showInputMessage="1" showErrorMessage="1" errorTitle="Data Error" error="Please select from list." promptTitle="Award Type" prompt="Enter the type of award:_x000a_Direct - Award directly from Federal government_x000a_Indirect - Award passed through a non-federal entity_x000a_Non-Monetary - Non-cash award" sqref="G295:G300 G321:G322 G302:G318 G28:G47 G49:G50 G52 G54:G60 G62:G104 G106 G108 G110:G293 G327:G329 G331:G365 G367:G380 G382:G393 G395:G425 G427:G435 G437:G443 G445 G447:G448 G450:G471 G13:G26" xr:uid="{00000000-0002-0000-0000-000000000000}">
      <formula1>Award_Type</formula1>
    </dataValidation>
  </dataValidations>
  <pageMargins left="0.33" right="0.2" top="0.27" bottom="0.43" header="0.17" footer="0.17"/>
  <pageSetup paperSize="5" scale="55" fitToHeight="11" orientation="landscape" cellComments="asDisplayed" r:id="rId1"/>
  <headerFooter alignWithMargins="0">
    <oddFooter>&amp;C&amp;9Page &amp;P of &amp;N&amp;R&amp;8&amp;D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2"/>
  <sheetViews>
    <sheetView workbookViewId="0">
      <selection activeCell="J28" sqref="J28"/>
    </sheetView>
  </sheetViews>
  <sheetFormatPr defaultRowHeight="12.75" x14ac:dyDescent="0.2"/>
  <cols>
    <col min="1" max="1" width="4" style="30" customWidth="1"/>
    <col min="2" max="2" width="9.7109375" style="31" customWidth="1"/>
    <col min="3" max="3" width="1" style="31" customWidth="1"/>
    <col min="4" max="4" width="40.5703125" style="31" customWidth="1"/>
    <col min="5" max="5" width="6" style="31" customWidth="1"/>
    <col min="6" max="6" width="17" style="31" customWidth="1"/>
    <col min="7" max="7" width="8.42578125" style="31" customWidth="1"/>
    <col min="8" max="8" width="16" style="31" customWidth="1"/>
    <col min="9" max="9" width="9.140625" style="31"/>
    <col min="10" max="10" width="44.28515625" style="31" customWidth="1"/>
    <col min="11" max="11" width="8.85546875" style="31" customWidth="1"/>
    <col min="12" max="257" width="9.140625" style="31"/>
    <col min="258" max="258" width="3.140625" style="31" customWidth="1"/>
    <col min="259" max="259" width="9.7109375" style="31" customWidth="1"/>
    <col min="260" max="260" width="40.5703125" style="31" customWidth="1"/>
    <col min="261" max="261" width="6" style="31" customWidth="1"/>
    <col min="262" max="262" width="17" style="31" customWidth="1"/>
    <col min="263" max="263" width="7.28515625" style="31" customWidth="1"/>
    <col min="264" max="264" width="16" style="31" customWidth="1"/>
    <col min="265" max="266" width="9.140625" style="31"/>
    <col min="267" max="267" width="8.85546875" style="31" customWidth="1"/>
    <col min="268" max="513" width="9.140625" style="31"/>
    <col min="514" max="514" width="3.140625" style="31" customWidth="1"/>
    <col min="515" max="515" width="9.7109375" style="31" customWidth="1"/>
    <col min="516" max="516" width="40.5703125" style="31" customWidth="1"/>
    <col min="517" max="517" width="6" style="31" customWidth="1"/>
    <col min="518" max="518" width="17" style="31" customWidth="1"/>
    <col min="519" max="519" width="7.28515625" style="31" customWidth="1"/>
    <col min="520" max="520" width="16" style="31" customWidth="1"/>
    <col min="521" max="522" width="9.140625" style="31"/>
    <col min="523" max="523" width="8.85546875" style="31" customWidth="1"/>
    <col min="524" max="769" width="9.140625" style="31"/>
    <col min="770" max="770" width="3.140625" style="31" customWidth="1"/>
    <col min="771" max="771" width="9.7109375" style="31" customWidth="1"/>
    <col min="772" max="772" width="40.5703125" style="31" customWidth="1"/>
    <col min="773" max="773" width="6" style="31" customWidth="1"/>
    <col min="774" max="774" width="17" style="31" customWidth="1"/>
    <col min="775" max="775" width="7.28515625" style="31" customWidth="1"/>
    <col min="776" max="776" width="16" style="31" customWidth="1"/>
    <col min="777" max="778" width="9.140625" style="31"/>
    <col min="779" max="779" width="8.85546875" style="31" customWidth="1"/>
    <col min="780" max="1025" width="9.140625" style="31"/>
    <col min="1026" max="1026" width="3.140625" style="31" customWidth="1"/>
    <col min="1027" max="1027" width="9.7109375" style="31" customWidth="1"/>
    <col min="1028" max="1028" width="40.5703125" style="31" customWidth="1"/>
    <col min="1029" max="1029" width="6" style="31" customWidth="1"/>
    <col min="1030" max="1030" width="17" style="31" customWidth="1"/>
    <col min="1031" max="1031" width="7.28515625" style="31" customWidth="1"/>
    <col min="1032" max="1032" width="16" style="31" customWidth="1"/>
    <col min="1033" max="1034" width="9.140625" style="31"/>
    <col min="1035" max="1035" width="8.85546875" style="31" customWidth="1"/>
    <col min="1036" max="1281" width="9.140625" style="31"/>
    <col min="1282" max="1282" width="3.140625" style="31" customWidth="1"/>
    <col min="1283" max="1283" width="9.7109375" style="31" customWidth="1"/>
    <col min="1284" max="1284" width="40.5703125" style="31" customWidth="1"/>
    <col min="1285" max="1285" width="6" style="31" customWidth="1"/>
    <col min="1286" max="1286" width="17" style="31" customWidth="1"/>
    <col min="1287" max="1287" width="7.28515625" style="31" customWidth="1"/>
    <col min="1288" max="1288" width="16" style="31" customWidth="1"/>
    <col min="1289" max="1290" width="9.140625" style="31"/>
    <col min="1291" max="1291" width="8.85546875" style="31" customWidth="1"/>
    <col min="1292" max="1537" width="9.140625" style="31"/>
    <col min="1538" max="1538" width="3.140625" style="31" customWidth="1"/>
    <col min="1539" max="1539" width="9.7109375" style="31" customWidth="1"/>
    <col min="1540" max="1540" width="40.5703125" style="31" customWidth="1"/>
    <col min="1541" max="1541" width="6" style="31" customWidth="1"/>
    <col min="1542" max="1542" width="17" style="31" customWidth="1"/>
    <col min="1543" max="1543" width="7.28515625" style="31" customWidth="1"/>
    <col min="1544" max="1544" width="16" style="31" customWidth="1"/>
    <col min="1545" max="1546" width="9.140625" style="31"/>
    <col min="1547" max="1547" width="8.85546875" style="31" customWidth="1"/>
    <col min="1548" max="1793" width="9.140625" style="31"/>
    <col min="1794" max="1794" width="3.140625" style="31" customWidth="1"/>
    <col min="1795" max="1795" width="9.7109375" style="31" customWidth="1"/>
    <col min="1796" max="1796" width="40.5703125" style="31" customWidth="1"/>
    <col min="1797" max="1797" width="6" style="31" customWidth="1"/>
    <col min="1798" max="1798" width="17" style="31" customWidth="1"/>
    <col min="1799" max="1799" width="7.28515625" style="31" customWidth="1"/>
    <col min="1800" max="1800" width="16" style="31" customWidth="1"/>
    <col min="1801" max="1802" width="9.140625" style="31"/>
    <col min="1803" max="1803" width="8.85546875" style="31" customWidth="1"/>
    <col min="1804" max="2049" width="9.140625" style="31"/>
    <col min="2050" max="2050" width="3.140625" style="31" customWidth="1"/>
    <col min="2051" max="2051" width="9.7109375" style="31" customWidth="1"/>
    <col min="2052" max="2052" width="40.5703125" style="31" customWidth="1"/>
    <col min="2053" max="2053" width="6" style="31" customWidth="1"/>
    <col min="2054" max="2054" width="17" style="31" customWidth="1"/>
    <col min="2055" max="2055" width="7.28515625" style="31" customWidth="1"/>
    <col min="2056" max="2056" width="16" style="31" customWidth="1"/>
    <col min="2057" max="2058" width="9.140625" style="31"/>
    <col min="2059" max="2059" width="8.85546875" style="31" customWidth="1"/>
    <col min="2060" max="2305" width="9.140625" style="31"/>
    <col min="2306" max="2306" width="3.140625" style="31" customWidth="1"/>
    <col min="2307" max="2307" width="9.7109375" style="31" customWidth="1"/>
    <col min="2308" max="2308" width="40.5703125" style="31" customWidth="1"/>
    <col min="2309" max="2309" width="6" style="31" customWidth="1"/>
    <col min="2310" max="2310" width="17" style="31" customWidth="1"/>
    <col min="2311" max="2311" width="7.28515625" style="31" customWidth="1"/>
    <col min="2312" max="2312" width="16" style="31" customWidth="1"/>
    <col min="2313" max="2314" width="9.140625" style="31"/>
    <col min="2315" max="2315" width="8.85546875" style="31" customWidth="1"/>
    <col min="2316" max="2561" width="9.140625" style="31"/>
    <col min="2562" max="2562" width="3.140625" style="31" customWidth="1"/>
    <col min="2563" max="2563" width="9.7109375" style="31" customWidth="1"/>
    <col min="2564" max="2564" width="40.5703125" style="31" customWidth="1"/>
    <col min="2565" max="2565" width="6" style="31" customWidth="1"/>
    <col min="2566" max="2566" width="17" style="31" customWidth="1"/>
    <col min="2567" max="2567" width="7.28515625" style="31" customWidth="1"/>
    <col min="2568" max="2568" width="16" style="31" customWidth="1"/>
    <col min="2569" max="2570" width="9.140625" style="31"/>
    <col min="2571" max="2571" width="8.85546875" style="31" customWidth="1"/>
    <col min="2572" max="2817" width="9.140625" style="31"/>
    <col min="2818" max="2818" width="3.140625" style="31" customWidth="1"/>
    <col min="2819" max="2819" width="9.7109375" style="31" customWidth="1"/>
    <col min="2820" max="2820" width="40.5703125" style="31" customWidth="1"/>
    <col min="2821" max="2821" width="6" style="31" customWidth="1"/>
    <col min="2822" max="2822" width="17" style="31" customWidth="1"/>
    <col min="2823" max="2823" width="7.28515625" style="31" customWidth="1"/>
    <col min="2824" max="2824" width="16" style="31" customWidth="1"/>
    <col min="2825" max="2826" width="9.140625" style="31"/>
    <col min="2827" max="2827" width="8.85546875" style="31" customWidth="1"/>
    <col min="2828" max="3073" width="9.140625" style="31"/>
    <col min="3074" max="3074" width="3.140625" style="31" customWidth="1"/>
    <col min="3075" max="3075" width="9.7109375" style="31" customWidth="1"/>
    <col min="3076" max="3076" width="40.5703125" style="31" customWidth="1"/>
    <col min="3077" max="3077" width="6" style="31" customWidth="1"/>
    <col min="3078" max="3078" width="17" style="31" customWidth="1"/>
    <col min="3079" max="3079" width="7.28515625" style="31" customWidth="1"/>
    <col min="3080" max="3080" width="16" style="31" customWidth="1"/>
    <col min="3081" max="3082" width="9.140625" style="31"/>
    <col min="3083" max="3083" width="8.85546875" style="31" customWidth="1"/>
    <col min="3084" max="3329" width="9.140625" style="31"/>
    <col min="3330" max="3330" width="3.140625" style="31" customWidth="1"/>
    <col min="3331" max="3331" width="9.7109375" style="31" customWidth="1"/>
    <col min="3332" max="3332" width="40.5703125" style="31" customWidth="1"/>
    <col min="3333" max="3333" width="6" style="31" customWidth="1"/>
    <col min="3334" max="3334" width="17" style="31" customWidth="1"/>
    <col min="3335" max="3335" width="7.28515625" style="31" customWidth="1"/>
    <col min="3336" max="3336" width="16" style="31" customWidth="1"/>
    <col min="3337" max="3338" width="9.140625" style="31"/>
    <col min="3339" max="3339" width="8.85546875" style="31" customWidth="1"/>
    <col min="3340" max="3585" width="9.140625" style="31"/>
    <col min="3586" max="3586" width="3.140625" style="31" customWidth="1"/>
    <col min="3587" max="3587" width="9.7109375" style="31" customWidth="1"/>
    <col min="3588" max="3588" width="40.5703125" style="31" customWidth="1"/>
    <col min="3589" max="3589" width="6" style="31" customWidth="1"/>
    <col min="3590" max="3590" width="17" style="31" customWidth="1"/>
    <col min="3591" max="3591" width="7.28515625" style="31" customWidth="1"/>
    <col min="3592" max="3592" width="16" style="31" customWidth="1"/>
    <col min="3593" max="3594" width="9.140625" style="31"/>
    <col min="3595" max="3595" width="8.85546875" style="31" customWidth="1"/>
    <col min="3596" max="3841" width="9.140625" style="31"/>
    <col min="3842" max="3842" width="3.140625" style="31" customWidth="1"/>
    <col min="3843" max="3843" width="9.7109375" style="31" customWidth="1"/>
    <col min="3844" max="3844" width="40.5703125" style="31" customWidth="1"/>
    <col min="3845" max="3845" width="6" style="31" customWidth="1"/>
    <col min="3846" max="3846" width="17" style="31" customWidth="1"/>
    <col min="3847" max="3847" width="7.28515625" style="31" customWidth="1"/>
    <col min="3848" max="3848" width="16" style="31" customWidth="1"/>
    <col min="3849" max="3850" width="9.140625" style="31"/>
    <col min="3851" max="3851" width="8.85546875" style="31" customWidth="1"/>
    <col min="3852" max="4097" width="9.140625" style="31"/>
    <col min="4098" max="4098" width="3.140625" style="31" customWidth="1"/>
    <col min="4099" max="4099" width="9.7109375" style="31" customWidth="1"/>
    <col min="4100" max="4100" width="40.5703125" style="31" customWidth="1"/>
    <col min="4101" max="4101" width="6" style="31" customWidth="1"/>
    <col min="4102" max="4102" width="17" style="31" customWidth="1"/>
    <col min="4103" max="4103" width="7.28515625" style="31" customWidth="1"/>
    <col min="4104" max="4104" width="16" style="31" customWidth="1"/>
    <col min="4105" max="4106" width="9.140625" style="31"/>
    <col min="4107" max="4107" width="8.85546875" style="31" customWidth="1"/>
    <col min="4108" max="4353" width="9.140625" style="31"/>
    <col min="4354" max="4354" width="3.140625" style="31" customWidth="1"/>
    <col min="4355" max="4355" width="9.7109375" style="31" customWidth="1"/>
    <col min="4356" max="4356" width="40.5703125" style="31" customWidth="1"/>
    <col min="4357" max="4357" width="6" style="31" customWidth="1"/>
    <col min="4358" max="4358" width="17" style="31" customWidth="1"/>
    <col min="4359" max="4359" width="7.28515625" style="31" customWidth="1"/>
    <col min="4360" max="4360" width="16" style="31" customWidth="1"/>
    <col min="4361" max="4362" width="9.140625" style="31"/>
    <col min="4363" max="4363" width="8.85546875" style="31" customWidth="1"/>
    <col min="4364" max="4609" width="9.140625" style="31"/>
    <col min="4610" max="4610" width="3.140625" style="31" customWidth="1"/>
    <col min="4611" max="4611" width="9.7109375" style="31" customWidth="1"/>
    <col min="4612" max="4612" width="40.5703125" style="31" customWidth="1"/>
    <col min="4613" max="4613" width="6" style="31" customWidth="1"/>
    <col min="4614" max="4614" width="17" style="31" customWidth="1"/>
    <col min="4615" max="4615" width="7.28515625" style="31" customWidth="1"/>
    <col min="4616" max="4616" width="16" style="31" customWidth="1"/>
    <col min="4617" max="4618" width="9.140625" style="31"/>
    <col min="4619" max="4619" width="8.85546875" style="31" customWidth="1"/>
    <col min="4620" max="4865" width="9.140625" style="31"/>
    <col min="4866" max="4866" width="3.140625" style="31" customWidth="1"/>
    <col min="4867" max="4867" width="9.7109375" style="31" customWidth="1"/>
    <col min="4868" max="4868" width="40.5703125" style="31" customWidth="1"/>
    <col min="4869" max="4869" width="6" style="31" customWidth="1"/>
    <col min="4870" max="4870" width="17" style="31" customWidth="1"/>
    <col min="4871" max="4871" width="7.28515625" style="31" customWidth="1"/>
    <col min="4872" max="4872" width="16" style="31" customWidth="1"/>
    <col min="4873" max="4874" width="9.140625" style="31"/>
    <col min="4875" max="4875" width="8.85546875" style="31" customWidth="1"/>
    <col min="4876" max="5121" width="9.140625" style="31"/>
    <col min="5122" max="5122" width="3.140625" style="31" customWidth="1"/>
    <col min="5123" max="5123" width="9.7109375" style="31" customWidth="1"/>
    <col min="5124" max="5124" width="40.5703125" style="31" customWidth="1"/>
    <col min="5125" max="5125" width="6" style="31" customWidth="1"/>
    <col min="5126" max="5126" width="17" style="31" customWidth="1"/>
    <col min="5127" max="5127" width="7.28515625" style="31" customWidth="1"/>
    <col min="5128" max="5128" width="16" style="31" customWidth="1"/>
    <col min="5129" max="5130" width="9.140625" style="31"/>
    <col min="5131" max="5131" width="8.85546875" style="31" customWidth="1"/>
    <col min="5132" max="5377" width="9.140625" style="31"/>
    <col min="5378" max="5378" width="3.140625" style="31" customWidth="1"/>
    <col min="5379" max="5379" width="9.7109375" style="31" customWidth="1"/>
    <col min="5380" max="5380" width="40.5703125" style="31" customWidth="1"/>
    <col min="5381" max="5381" width="6" style="31" customWidth="1"/>
    <col min="5382" max="5382" width="17" style="31" customWidth="1"/>
    <col min="5383" max="5383" width="7.28515625" style="31" customWidth="1"/>
    <col min="5384" max="5384" width="16" style="31" customWidth="1"/>
    <col min="5385" max="5386" width="9.140625" style="31"/>
    <col min="5387" max="5387" width="8.85546875" style="31" customWidth="1"/>
    <col min="5388" max="5633" width="9.140625" style="31"/>
    <col min="5634" max="5634" width="3.140625" style="31" customWidth="1"/>
    <col min="5635" max="5635" width="9.7109375" style="31" customWidth="1"/>
    <col min="5636" max="5636" width="40.5703125" style="31" customWidth="1"/>
    <col min="5637" max="5637" width="6" style="31" customWidth="1"/>
    <col min="5638" max="5638" width="17" style="31" customWidth="1"/>
    <col min="5639" max="5639" width="7.28515625" style="31" customWidth="1"/>
    <col min="5640" max="5640" width="16" style="31" customWidth="1"/>
    <col min="5641" max="5642" width="9.140625" style="31"/>
    <col min="5643" max="5643" width="8.85546875" style="31" customWidth="1"/>
    <col min="5644" max="5889" width="9.140625" style="31"/>
    <col min="5890" max="5890" width="3.140625" style="31" customWidth="1"/>
    <col min="5891" max="5891" width="9.7109375" style="31" customWidth="1"/>
    <col min="5892" max="5892" width="40.5703125" style="31" customWidth="1"/>
    <col min="5893" max="5893" width="6" style="31" customWidth="1"/>
    <col min="5894" max="5894" width="17" style="31" customWidth="1"/>
    <col min="5895" max="5895" width="7.28515625" style="31" customWidth="1"/>
    <col min="5896" max="5896" width="16" style="31" customWidth="1"/>
    <col min="5897" max="5898" width="9.140625" style="31"/>
    <col min="5899" max="5899" width="8.85546875" style="31" customWidth="1"/>
    <col min="5900" max="6145" width="9.140625" style="31"/>
    <col min="6146" max="6146" width="3.140625" style="31" customWidth="1"/>
    <col min="6147" max="6147" width="9.7109375" style="31" customWidth="1"/>
    <col min="6148" max="6148" width="40.5703125" style="31" customWidth="1"/>
    <col min="6149" max="6149" width="6" style="31" customWidth="1"/>
    <col min="6150" max="6150" width="17" style="31" customWidth="1"/>
    <col min="6151" max="6151" width="7.28515625" style="31" customWidth="1"/>
    <col min="6152" max="6152" width="16" style="31" customWidth="1"/>
    <col min="6153" max="6154" width="9.140625" style="31"/>
    <col min="6155" max="6155" width="8.85546875" style="31" customWidth="1"/>
    <col min="6156" max="6401" width="9.140625" style="31"/>
    <col min="6402" max="6402" width="3.140625" style="31" customWidth="1"/>
    <col min="6403" max="6403" width="9.7109375" style="31" customWidth="1"/>
    <col min="6404" max="6404" width="40.5703125" style="31" customWidth="1"/>
    <col min="6405" max="6405" width="6" style="31" customWidth="1"/>
    <col min="6406" max="6406" width="17" style="31" customWidth="1"/>
    <col min="6407" max="6407" width="7.28515625" style="31" customWidth="1"/>
    <col min="6408" max="6408" width="16" style="31" customWidth="1"/>
    <col min="6409" max="6410" width="9.140625" style="31"/>
    <col min="6411" max="6411" width="8.85546875" style="31" customWidth="1"/>
    <col min="6412" max="6657" width="9.140625" style="31"/>
    <col min="6658" max="6658" width="3.140625" style="31" customWidth="1"/>
    <col min="6659" max="6659" width="9.7109375" style="31" customWidth="1"/>
    <col min="6660" max="6660" width="40.5703125" style="31" customWidth="1"/>
    <col min="6661" max="6661" width="6" style="31" customWidth="1"/>
    <col min="6662" max="6662" width="17" style="31" customWidth="1"/>
    <col min="6663" max="6663" width="7.28515625" style="31" customWidth="1"/>
    <col min="6664" max="6664" width="16" style="31" customWidth="1"/>
    <col min="6665" max="6666" width="9.140625" style="31"/>
    <col min="6667" max="6667" width="8.85546875" style="31" customWidth="1"/>
    <col min="6668" max="6913" width="9.140625" style="31"/>
    <col min="6914" max="6914" width="3.140625" style="31" customWidth="1"/>
    <col min="6915" max="6915" width="9.7109375" style="31" customWidth="1"/>
    <col min="6916" max="6916" width="40.5703125" style="31" customWidth="1"/>
    <col min="6917" max="6917" width="6" style="31" customWidth="1"/>
    <col min="6918" max="6918" width="17" style="31" customWidth="1"/>
    <col min="6919" max="6919" width="7.28515625" style="31" customWidth="1"/>
    <col min="6920" max="6920" width="16" style="31" customWidth="1"/>
    <col min="6921" max="6922" width="9.140625" style="31"/>
    <col min="6923" max="6923" width="8.85546875" style="31" customWidth="1"/>
    <col min="6924" max="7169" width="9.140625" style="31"/>
    <col min="7170" max="7170" width="3.140625" style="31" customWidth="1"/>
    <col min="7171" max="7171" width="9.7109375" style="31" customWidth="1"/>
    <col min="7172" max="7172" width="40.5703125" style="31" customWidth="1"/>
    <col min="7173" max="7173" width="6" style="31" customWidth="1"/>
    <col min="7174" max="7174" width="17" style="31" customWidth="1"/>
    <col min="7175" max="7175" width="7.28515625" style="31" customWidth="1"/>
    <col min="7176" max="7176" width="16" style="31" customWidth="1"/>
    <col min="7177" max="7178" width="9.140625" style="31"/>
    <col min="7179" max="7179" width="8.85546875" style="31" customWidth="1"/>
    <col min="7180" max="7425" width="9.140625" style="31"/>
    <col min="7426" max="7426" width="3.140625" style="31" customWidth="1"/>
    <col min="7427" max="7427" width="9.7109375" style="31" customWidth="1"/>
    <col min="7428" max="7428" width="40.5703125" style="31" customWidth="1"/>
    <col min="7429" max="7429" width="6" style="31" customWidth="1"/>
    <col min="7430" max="7430" width="17" style="31" customWidth="1"/>
    <col min="7431" max="7431" width="7.28515625" style="31" customWidth="1"/>
    <col min="7432" max="7432" width="16" style="31" customWidth="1"/>
    <col min="7433" max="7434" width="9.140625" style="31"/>
    <col min="7435" max="7435" width="8.85546875" style="31" customWidth="1"/>
    <col min="7436" max="7681" width="9.140625" style="31"/>
    <col min="7682" max="7682" width="3.140625" style="31" customWidth="1"/>
    <col min="7683" max="7683" width="9.7109375" style="31" customWidth="1"/>
    <col min="7684" max="7684" width="40.5703125" style="31" customWidth="1"/>
    <col min="7685" max="7685" width="6" style="31" customWidth="1"/>
    <col min="7686" max="7686" width="17" style="31" customWidth="1"/>
    <col min="7687" max="7687" width="7.28515625" style="31" customWidth="1"/>
    <col min="7688" max="7688" width="16" style="31" customWidth="1"/>
    <col min="7689" max="7690" width="9.140625" style="31"/>
    <col min="7691" max="7691" width="8.85546875" style="31" customWidth="1"/>
    <col min="7692" max="7937" width="9.140625" style="31"/>
    <col min="7938" max="7938" width="3.140625" style="31" customWidth="1"/>
    <col min="7939" max="7939" width="9.7109375" style="31" customWidth="1"/>
    <col min="7940" max="7940" width="40.5703125" style="31" customWidth="1"/>
    <col min="7941" max="7941" width="6" style="31" customWidth="1"/>
    <col min="7942" max="7942" width="17" style="31" customWidth="1"/>
    <col min="7943" max="7943" width="7.28515625" style="31" customWidth="1"/>
    <col min="7944" max="7944" width="16" style="31" customWidth="1"/>
    <col min="7945" max="7946" width="9.140625" style="31"/>
    <col min="7947" max="7947" width="8.85546875" style="31" customWidth="1"/>
    <col min="7948" max="8193" width="9.140625" style="31"/>
    <col min="8194" max="8194" width="3.140625" style="31" customWidth="1"/>
    <col min="8195" max="8195" width="9.7109375" style="31" customWidth="1"/>
    <col min="8196" max="8196" width="40.5703125" style="31" customWidth="1"/>
    <col min="8197" max="8197" width="6" style="31" customWidth="1"/>
    <col min="8198" max="8198" width="17" style="31" customWidth="1"/>
    <col min="8199" max="8199" width="7.28515625" style="31" customWidth="1"/>
    <col min="8200" max="8200" width="16" style="31" customWidth="1"/>
    <col min="8201" max="8202" width="9.140625" style="31"/>
    <col min="8203" max="8203" width="8.85546875" style="31" customWidth="1"/>
    <col min="8204" max="8449" width="9.140625" style="31"/>
    <col min="8450" max="8450" width="3.140625" style="31" customWidth="1"/>
    <col min="8451" max="8451" width="9.7109375" style="31" customWidth="1"/>
    <col min="8452" max="8452" width="40.5703125" style="31" customWidth="1"/>
    <col min="8453" max="8453" width="6" style="31" customWidth="1"/>
    <col min="8454" max="8454" width="17" style="31" customWidth="1"/>
    <col min="8455" max="8455" width="7.28515625" style="31" customWidth="1"/>
    <col min="8456" max="8456" width="16" style="31" customWidth="1"/>
    <col min="8457" max="8458" width="9.140625" style="31"/>
    <col min="8459" max="8459" width="8.85546875" style="31" customWidth="1"/>
    <col min="8460" max="8705" width="9.140625" style="31"/>
    <col min="8706" max="8706" width="3.140625" style="31" customWidth="1"/>
    <col min="8707" max="8707" width="9.7109375" style="31" customWidth="1"/>
    <col min="8708" max="8708" width="40.5703125" style="31" customWidth="1"/>
    <col min="8709" max="8709" width="6" style="31" customWidth="1"/>
    <col min="8710" max="8710" width="17" style="31" customWidth="1"/>
    <col min="8711" max="8711" width="7.28515625" style="31" customWidth="1"/>
    <col min="8712" max="8712" width="16" style="31" customWidth="1"/>
    <col min="8713" max="8714" width="9.140625" style="31"/>
    <col min="8715" max="8715" width="8.85546875" style="31" customWidth="1"/>
    <col min="8716" max="8961" width="9.140625" style="31"/>
    <col min="8962" max="8962" width="3.140625" style="31" customWidth="1"/>
    <col min="8963" max="8963" width="9.7109375" style="31" customWidth="1"/>
    <col min="8964" max="8964" width="40.5703125" style="31" customWidth="1"/>
    <col min="8965" max="8965" width="6" style="31" customWidth="1"/>
    <col min="8966" max="8966" width="17" style="31" customWidth="1"/>
    <col min="8967" max="8967" width="7.28515625" style="31" customWidth="1"/>
    <col min="8968" max="8968" width="16" style="31" customWidth="1"/>
    <col min="8969" max="8970" width="9.140625" style="31"/>
    <col min="8971" max="8971" width="8.85546875" style="31" customWidth="1"/>
    <col min="8972" max="9217" width="9.140625" style="31"/>
    <col min="9218" max="9218" width="3.140625" style="31" customWidth="1"/>
    <col min="9219" max="9219" width="9.7109375" style="31" customWidth="1"/>
    <col min="9220" max="9220" width="40.5703125" style="31" customWidth="1"/>
    <col min="9221" max="9221" width="6" style="31" customWidth="1"/>
    <col min="9222" max="9222" width="17" style="31" customWidth="1"/>
    <col min="9223" max="9223" width="7.28515625" style="31" customWidth="1"/>
    <col min="9224" max="9224" width="16" style="31" customWidth="1"/>
    <col min="9225" max="9226" width="9.140625" style="31"/>
    <col min="9227" max="9227" width="8.85546875" style="31" customWidth="1"/>
    <col min="9228" max="9473" width="9.140625" style="31"/>
    <col min="9474" max="9474" width="3.140625" style="31" customWidth="1"/>
    <col min="9475" max="9475" width="9.7109375" style="31" customWidth="1"/>
    <col min="9476" max="9476" width="40.5703125" style="31" customWidth="1"/>
    <col min="9477" max="9477" width="6" style="31" customWidth="1"/>
    <col min="9478" max="9478" width="17" style="31" customWidth="1"/>
    <col min="9479" max="9479" width="7.28515625" style="31" customWidth="1"/>
    <col min="9480" max="9480" width="16" style="31" customWidth="1"/>
    <col min="9481" max="9482" width="9.140625" style="31"/>
    <col min="9483" max="9483" width="8.85546875" style="31" customWidth="1"/>
    <col min="9484" max="9729" width="9.140625" style="31"/>
    <col min="9730" max="9730" width="3.140625" style="31" customWidth="1"/>
    <col min="9731" max="9731" width="9.7109375" style="31" customWidth="1"/>
    <col min="9732" max="9732" width="40.5703125" style="31" customWidth="1"/>
    <col min="9733" max="9733" width="6" style="31" customWidth="1"/>
    <col min="9734" max="9734" width="17" style="31" customWidth="1"/>
    <col min="9735" max="9735" width="7.28515625" style="31" customWidth="1"/>
    <col min="9736" max="9736" width="16" style="31" customWidth="1"/>
    <col min="9737" max="9738" width="9.140625" style="31"/>
    <col min="9739" max="9739" width="8.85546875" style="31" customWidth="1"/>
    <col min="9740" max="9985" width="9.140625" style="31"/>
    <col min="9986" max="9986" width="3.140625" style="31" customWidth="1"/>
    <col min="9987" max="9987" width="9.7109375" style="31" customWidth="1"/>
    <col min="9988" max="9988" width="40.5703125" style="31" customWidth="1"/>
    <col min="9989" max="9989" width="6" style="31" customWidth="1"/>
    <col min="9990" max="9990" width="17" style="31" customWidth="1"/>
    <col min="9991" max="9991" width="7.28515625" style="31" customWidth="1"/>
    <col min="9992" max="9992" width="16" style="31" customWidth="1"/>
    <col min="9993" max="9994" width="9.140625" style="31"/>
    <col min="9995" max="9995" width="8.85546875" style="31" customWidth="1"/>
    <col min="9996" max="10241" width="9.140625" style="31"/>
    <col min="10242" max="10242" width="3.140625" style="31" customWidth="1"/>
    <col min="10243" max="10243" width="9.7109375" style="31" customWidth="1"/>
    <col min="10244" max="10244" width="40.5703125" style="31" customWidth="1"/>
    <col min="10245" max="10245" width="6" style="31" customWidth="1"/>
    <col min="10246" max="10246" width="17" style="31" customWidth="1"/>
    <col min="10247" max="10247" width="7.28515625" style="31" customWidth="1"/>
    <col min="10248" max="10248" width="16" style="31" customWidth="1"/>
    <col min="10249" max="10250" width="9.140625" style="31"/>
    <col min="10251" max="10251" width="8.85546875" style="31" customWidth="1"/>
    <col min="10252" max="10497" width="9.140625" style="31"/>
    <col min="10498" max="10498" width="3.140625" style="31" customWidth="1"/>
    <col min="10499" max="10499" width="9.7109375" style="31" customWidth="1"/>
    <col min="10500" max="10500" width="40.5703125" style="31" customWidth="1"/>
    <col min="10501" max="10501" width="6" style="31" customWidth="1"/>
    <col min="10502" max="10502" width="17" style="31" customWidth="1"/>
    <col min="10503" max="10503" width="7.28515625" style="31" customWidth="1"/>
    <col min="10504" max="10504" width="16" style="31" customWidth="1"/>
    <col min="10505" max="10506" width="9.140625" style="31"/>
    <col min="10507" max="10507" width="8.85546875" style="31" customWidth="1"/>
    <col min="10508" max="10753" width="9.140625" style="31"/>
    <col min="10754" max="10754" width="3.140625" style="31" customWidth="1"/>
    <col min="10755" max="10755" width="9.7109375" style="31" customWidth="1"/>
    <col min="10756" max="10756" width="40.5703125" style="31" customWidth="1"/>
    <col min="10757" max="10757" width="6" style="31" customWidth="1"/>
    <col min="10758" max="10758" width="17" style="31" customWidth="1"/>
    <col min="10759" max="10759" width="7.28515625" style="31" customWidth="1"/>
    <col min="10760" max="10760" width="16" style="31" customWidth="1"/>
    <col min="10761" max="10762" width="9.140625" style="31"/>
    <col min="10763" max="10763" width="8.85546875" style="31" customWidth="1"/>
    <col min="10764" max="11009" width="9.140625" style="31"/>
    <col min="11010" max="11010" width="3.140625" style="31" customWidth="1"/>
    <col min="11011" max="11011" width="9.7109375" style="31" customWidth="1"/>
    <col min="11012" max="11012" width="40.5703125" style="31" customWidth="1"/>
    <col min="11013" max="11013" width="6" style="31" customWidth="1"/>
    <col min="11014" max="11014" width="17" style="31" customWidth="1"/>
    <col min="11015" max="11015" width="7.28515625" style="31" customWidth="1"/>
    <col min="11016" max="11016" width="16" style="31" customWidth="1"/>
    <col min="11017" max="11018" width="9.140625" style="31"/>
    <col min="11019" max="11019" width="8.85546875" style="31" customWidth="1"/>
    <col min="11020" max="11265" width="9.140625" style="31"/>
    <col min="11266" max="11266" width="3.140625" style="31" customWidth="1"/>
    <col min="11267" max="11267" width="9.7109375" style="31" customWidth="1"/>
    <col min="11268" max="11268" width="40.5703125" style="31" customWidth="1"/>
    <col min="11269" max="11269" width="6" style="31" customWidth="1"/>
    <col min="11270" max="11270" width="17" style="31" customWidth="1"/>
    <col min="11271" max="11271" width="7.28515625" style="31" customWidth="1"/>
    <col min="11272" max="11272" width="16" style="31" customWidth="1"/>
    <col min="11273" max="11274" width="9.140625" style="31"/>
    <col min="11275" max="11275" width="8.85546875" style="31" customWidth="1"/>
    <col min="11276" max="11521" width="9.140625" style="31"/>
    <col min="11522" max="11522" width="3.140625" style="31" customWidth="1"/>
    <col min="11523" max="11523" width="9.7109375" style="31" customWidth="1"/>
    <col min="11524" max="11524" width="40.5703125" style="31" customWidth="1"/>
    <col min="11525" max="11525" width="6" style="31" customWidth="1"/>
    <col min="11526" max="11526" width="17" style="31" customWidth="1"/>
    <col min="11527" max="11527" width="7.28515625" style="31" customWidth="1"/>
    <col min="11528" max="11528" width="16" style="31" customWidth="1"/>
    <col min="11529" max="11530" width="9.140625" style="31"/>
    <col min="11531" max="11531" width="8.85546875" style="31" customWidth="1"/>
    <col min="11532" max="11777" width="9.140625" style="31"/>
    <col min="11778" max="11778" width="3.140625" style="31" customWidth="1"/>
    <col min="11779" max="11779" width="9.7109375" style="31" customWidth="1"/>
    <col min="11780" max="11780" width="40.5703125" style="31" customWidth="1"/>
    <col min="11781" max="11781" width="6" style="31" customWidth="1"/>
    <col min="11782" max="11782" width="17" style="31" customWidth="1"/>
    <col min="11783" max="11783" width="7.28515625" style="31" customWidth="1"/>
    <col min="11784" max="11784" width="16" style="31" customWidth="1"/>
    <col min="11785" max="11786" width="9.140625" style="31"/>
    <col min="11787" max="11787" width="8.85546875" style="31" customWidth="1"/>
    <col min="11788" max="12033" width="9.140625" style="31"/>
    <col min="12034" max="12034" width="3.140625" style="31" customWidth="1"/>
    <col min="12035" max="12035" width="9.7109375" style="31" customWidth="1"/>
    <col min="12036" max="12036" width="40.5703125" style="31" customWidth="1"/>
    <col min="12037" max="12037" width="6" style="31" customWidth="1"/>
    <col min="12038" max="12038" width="17" style="31" customWidth="1"/>
    <col min="12039" max="12039" width="7.28515625" style="31" customWidth="1"/>
    <col min="12040" max="12040" width="16" style="31" customWidth="1"/>
    <col min="12041" max="12042" width="9.140625" style="31"/>
    <col min="12043" max="12043" width="8.85546875" style="31" customWidth="1"/>
    <col min="12044" max="12289" width="9.140625" style="31"/>
    <col min="12290" max="12290" width="3.140625" style="31" customWidth="1"/>
    <col min="12291" max="12291" width="9.7109375" style="31" customWidth="1"/>
    <col min="12292" max="12292" width="40.5703125" style="31" customWidth="1"/>
    <col min="12293" max="12293" width="6" style="31" customWidth="1"/>
    <col min="12294" max="12294" width="17" style="31" customWidth="1"/>
    <col min="12295" max="12295" width="7.28515625" style="31" customWidth="1"/>
    <col min="12296" max="12296" width="16" style="31" customWidth="1"/>
    <col min="12297" max="12298" width="9.140625" style="31"/>
    <col min="12299" max="12299" width="8.85546875" style="31" customWidth="1"/>
    <col min="12300" max="12545" width="9.140625" style="31"/>
    <col min="12546" max="12546" width="3.140625" style="31" customWidth="1"/>
    <col min="12547" max="12547" width="9.7109375" style="31" customWidth="1"/>
    <col min="12548" max="12548" width="40.5703125" style="31" customWidth="1"/>
    <col min="12549" max="12549" width="6" style="31" customWidth="1"/>
    <col min="12550" max="12550" width="17" style="31" customWidth="1"/>
    <col min="12551" max="12551" width="7.28515625" style="31" customWidth="1"/>
    <col min="12552" max="12552" width="16" style="31" customWidth="1"/>
    <col min="12553" max="12554" width="9.140625" style="31"/>
    <col min="12555" max="12555" width="8.85546875" style="31" customWidth="1"/>
    <col min="12556" max="12801" width="9.140625" style="31"/>
    <col min="12802" max="12802" width="3.140625" style="31" customWidth="1"/>
    <col min="12803" max="12803" width="9.7109375" style="31" customWidth="1"/>
    <col min="12804" max="12804" width="40.5703125" style="31" customWidth="1"/>
    <col min="12805" max="12805" width="6" style="31" customWidth="1"/>
    <col min="12806" max="12806" width="17" style="31" customWidth="1"/>
    <col min="12807" max="12807" width="7.28515625" style="31" customWidth="1"/>
    <col min="12808" max="12808" width="16" style="31" customWidth="1"/>
    <col min="12809" max="12810" width="9.140625" style="31"/>
    <col min="12811" max="12811" width="8.85546875" style="31" customWidth="1"/>
    <col min="12812" max="13057" width="9.140625" style="31"/>
    <col min="13058" max="13058" width="3.140625" style="31" customWidth="1"/>
    <col min="13059" max="13059" width="9.7109375" style="31" customWidth="1"/>
    <col min="13060" max="13060" width="40.5703125" style="31" customWidth="1"/>
    <col min="13061" max="13061" width="6" style="31" customWidth="1"/>
    <col min="13062" max="13062" width="17" style="31" customWidth="1"/>
    <col min="13063" max="13063" width="7.28515625" style="31" customWidth="1"/>
    <col min="13064" max="13064" width="16" style="31" customWidth="1"/>
    <col min="13065" max="13066" width="9.140625" style="31"/>
    <col min="13067" max="13067" width="8.85546875" style="31" customWidth="1"/>
    <col min="13068" max="13313" width="9.140625" style="31"/>
    <col min="13314" max="13314" width="3.140625" style="31" customWidth="1"/>
    <col min="13315" max="13315" width="9.7109375" style="31" customWidth="1"/>
    <col min="13316" max="13316" width="40.5703125" style="31" customWidth="1"/>
    <col min="13317" max="13317" width="6" style="31" customWidth="1"/>
    <col min="13318" max="13318" width="17" style="31" customWidth="1"/>
    <col min="13319" max="13319" width="7.28515625" style="31" customWidth="1"/>
    <col min="13320" max="13320" width="16" style="31" customWidth="1"/>
    <col min="13321" max="13322" width="9.140625" style="31"/>
    <col min="13323" max="13323" width="8.85546875" style="31" customWidth="1"/>
    <col min="13324" max="13569" width="9.140625" style="31"/>
    <col min="13570" max="13570" width="3.140625" style="31" customWidth="1"/>
    <col min="13571" max="13571" width="9.7109375" style="31" customWidth="1"/>
    <col min="13572" max="13572" width="40.5703125" style="31" customWidth="1"/>
    <col min="13573" max="13573" width="6" style="31" customWidth="1"/>
    <col min="13574" max="13574" width="17" style="31" customWidth="1"/>
    <col min="13575" max="13575" width="7.28515625" style="31" customWidth="1"/>
    <col min="13576" max="13576" width="16" style="31" customWidth="1"/>
    <col min="13577" max="13578" width="9.140625" style="31"/>
    <col min="13579" max="13579" width="8.85546875" style="31" customWidth="1"/>
    <col min="13580" max="13825" width="9.140625" style="31"/>
    <col min="13826" max="13826" width="3.140625" style="31" customWidth="1"/>
    <col min="13827" max="13827" width="9.7109375" style="31" customWidth="1"/>
    <col min="13828" max="13828" width="40.5703125" style="31" customWidth="1"/>
    <col min="13829" max="13829" width="6" style="31" customWidth="1"/>
    <col min="13830" max="13830" width="17" style="31" customWidth="1"/>
    <col min="13831" max="13831" width="7.28515625" style="31" customWidth="1"/>
    <col min="13832" max="13832" width="16" style="31" customWidth="1"/>
    <col min="13833" max="13834" width="9.140625" style="31"/>
    <col min="13835" max="13835" width="8.85546875" style="31" customWidth="1"/>
    <col min="13836" max="14081" width="9.140625" style="31"/>
    <col min="14082" max="14082" width="3.140625" style="31" customWidth="1"/>
    <col min="14083" max="14083" width="9.7109375" style="31" customWidth="1"/>
    <col min="14084" max="14084" width="40.5703125" style="31" customWidth="1"/>
    <col min="14085" max="14085" width="6" style="31" customWidth="1"/>
    <col min="14086" max="14086" width="17" style="31" customWidth="1"/>
    <col min="14087" max="14087" width="7.28515625" style="31" customWidth="1"/>
    <col min="14088" max="14088" width="16" style="31" customWidth="1"/>
    <col min="14089" max="14090" width="9.140625" style="31"/>
    <col min="14091" max="14091" width="8.85546875" style="31" customWidth="1"/>
    <col min="14092" max="14337" width="9.140625" style="31"/>
    <col min="14338" max="14338" width="3.140625" style="31" customWidth="1"/>
    <col min="14339" max="14339" width="9.7109375" style="31" customWidth="1"/>
    <col min="14340" max="14340" width="40.5703125" style="31" customWidth="1"/>
    <col min="14341" max="14341" width="6" style="31" customWidth="1"/>
    <col min="14342" max="14342" width="17" style="31" customWidth="1"/>
    <col min="14343" max="14343" width="7.28515625" style="31" customWidth="1"/>
    <col min="14344" max="14344" width="16" style="31" customWidth="1"/>
    <col min="14345" max="14346" width="9.140625" style="31"/>
    <col min="14347" max="14347" width="8.85546875" style="31" customWidth="1"/>
    <col min="14348" max="14593" width="9.140625" style="31"/>
    <col min="14594" max="14594" width="3.140625" style="31" customWidth="1"/>
    <col min="14595" max="14595" width="9.7109375" style="31" customWidth="1"/>
    <col min="14596" max="14596" width="40.5703125" style="31" customWidth="1"/>
    <col min="14597" max="14597" width="6" style="31" customWidth="1"/>
    <col min="14598" max="14598" width="17" style="31" customWidth="1"/>
    <col min="14599" max="14599" width="7.28515625" style="31" customWidth="1"/>
    <col min="14600" max="14600" width="16" style="31" customWidth="1"/>
    <col min="14601" max="14602" width="9.140625" style="31"/>
    <col min="14603" max="14603" width="8.85546875" style="31" customWidth="1"/>
    <col min="14604" max="14849" width="9.140625" style="31"/>
    <col min="14850" max="14850" width="3.140625" style="31" customWidth="1"/>
    <col min="14851" max="14851" width="9.7109375" style="31" customWidth="1"/>
    <col min="14852" max="14852" width="40.5703125" style="31" customWidth="1"/>
    <col min="14853" max="14853" width="6" style="31" customWidth="1"/>
    <col min="14854" max="14854" width="17" style="31" customWidth="1"/>
    <col min="14855" max="14855" width="7.28515625" style="31" customWidth="1"/>
    <col min="14856" max="14856" width="16" style="31" customWidth="1"/>
    <col min="14857" max="14858" width="9.140625" style="31"/>
    <col min="14859" max="14859" width="8.85546875" style="31" customWidth="1"/>
    <col min="14860" max="15105" width="9.140625" style="31"/>
    <col min="15106" max="15106" width="3.140625" style="31" customWidth="1"/>
    <col min="15107" max="15107" width="9.7109375" style="31" customWidth="1"/>
    <col min="15108" max="15108" width="40.5703125" style="31" customWidth="1"/>
    <col min="15109" max="15109" width="6" style="31" customWidth="1"/>
    <col min="15110" max="15110" width="17" style="31" customWidth="1"/>
    <col min="15111" max="15111" width="7.28515625" style="31" customWidth="1"/>
    <col min="15112" max="15112" width="16" style="31" customWidth="1"/>
    <col min="15113" max="15114" width="9.140625" style="31"/>
    <col min="15115" max="15115" width="8.85546875" style="31" customWidth="1"/>
    <col min="15116" max="15361" width="9.140625" style="31"/>
    <col min="15362" max="15362" width="3.140625" style="31" customWidth="1"/>
    <col min="15363" max="15363" width="9.7109375" style="31" customWidth="1"/>
    <col min="15364" max="15364" width="40.5703125" style="31" customWidth="1"/>
    <col min="15365" max="15365" width="6" style="31" customWidth="1"/>
    <col min="15366" max="15366" width="17" style="31" customWidth="1"/>
    <col min="15367" max="15367" width="7.28515625" style="31" customWidth="1"/>
    <col min="15368" max="15368" width="16" style="31" customWidth="1"/>
    <col min="15369" max="15370" width="9.140625" style="31"/>
    <col min="15371" max="15371" width="8.85546875" style="31" customWidth="1"/>
    <col min="15372" max="15617" width="9.140625" style="31"/>
    <col min="15618" max="15618" width="3.140625" style="31" customWidth="1"/>
    <col min="15619" max="15619" width="9.7109375" style="31" customWidth="1"/>
    <col min="15620" max="15620" width="40.5703125" style="31" customWidth="1"/>
    <col min="15621" max="15621" width="6" style="31" customWidth="1"/>
    <col min="15622" max="15622" width="17" style="31" customWidth="1"/>
    <col min="15623" max="15623" width="7.28515625" style="31" customWidth="1"/>
    <col min="15624" max="15624" width="16" style="31" customWidth="1"/>
    <col min="15625" max="15626" width="9.140625" style="31"/>
    <col min="15627" max="15627" width="8.85546875" style="31" customWidth="1"/>
    <col min="15628" max="15873" width="9.140625" style="31"/>
    <col min="15874" max="15874" width="3.140625" style="31" customWidth="1"/>
    <col min="15875" max="15875" width="9.7109375" style="31" customWidth="1"/>
    <col min="15876" max="15876" width="40.5703125" style="31" customWidth="1"/>
    <col min="15877" max="15877" width="6" style="31" customWidth="1"/>
    <col min="15878" max="15878" width="17" style="31" customWidth="1"/>
    <col min="15879" max="15879" width="7.28515625" style="31" customWidth="1"/>
    <col min="15880" max="15880" width="16" style="31" customWidth="1"/>
    <col min="15881" max="15882" width="9.140625" style="31"/>
    <col min="15883" max="15883" width="8.85546875" style="31" customWidth="1"/>
    <col min="15884" max="16129" width="9.140625" style="31"/>
    <col min="16130" max="16130" width="3.140625" style="31" customWidth="1"/>
    <col min="16131" max="16131" width="9.7109375" style="31" customWidth="1"/>
    <col min="16132" max="16132" width="40.5703125" style="31" customWidth="1"/>
    <col min="16133" max="16133" width="6" style="31" customWidth="1"/>
    <col min="16134" max="16134" width="17" style="31" customWidth="1"/>
    <col min="16135" max="16135" width="7.28515625" style="31" customWidth="1"/>
    <col min="16136" max="16136" width="16" style="31" customWidth="1"/>
    <col min="16137" max="16138" width="9.140625" style="31"/>
    <col min="16139" max="16139" width="8.85546875" style="31" customWidth="1"/>
    <col min="16140" max="16384" width="9.140625" style="31"/>
  </cols>
  <sheetData>
    <row r="1" spans="1:9" ht="18" x14ac:dyDescent="0.25">
      <c r="A1" s="308" t="s">
        <v>52</v>
      </c>
      <c r="B1" s="308"/>
      <c r="C1" s="308"/>
      <c r="D1" s="308"/>
      <c r="E1" s="308"/>
      <c r="F1" s="308"/>
      <c r="G1" s="308"/>
      <c r="H1" s="308"/>
    </row>
    <row r="2" spans="1:9" ht="18" x14ac:dyDescent="0.25">
      <c r="A2" s="308" t="s">
        <v>1183</v>
      </c>
      <c r="B2" s="308"/>
      <c r="C2" s="308"/>
      <c r="D2" s="308"/>
      <c r="E2" s="308"/>
      <c r="F2" s="308"/>
      <c r="G2" s="308"/>
      <c r="H2" s="308"/>
    </row>
    <row r="3" spans="1:9" ht="20.25" x14ac:dyDescent="0.3">
      <c r="A3" s="309" t="s">
        <v>1184</v>
      </c>
      <c r="B3" s="309"/>
      <c r="C3" s="309"/>
      <c r="D3" s="309"/>
      <c r="E3" s="309"/>
      <c r="F3" s="309"/>
      <c r="G3" s="309"/>
      <c r="H3" s="309"/>
      <c r="I3" s="39"/>
    </row>
    <row r="5" spans="1:9" x14ac:dyDescent="0.2">
      <c r="D5" s="32" t="s">
        <v>14</v>
      </c>
      <c r="E5" s="279"/>
      <c r="F5" s="282"/>
      <c r="G5" s="278"/>
      <c r="H5" s="278"/>
    </row>
    <row r="6" spans="1:9" customFormat="1" x14ac:dyDescent="0.2"/>
    <row r="7" spans="1:9" x14ac:dyDescent="0.2">
      <c r="D7" s="32" t="s">
        <v>15</v>
      </c>
      <c r="E7" s="280"/>
      <c r="F7" s="311" t="e">
        <f>VLOOKUP(F5,DropDownData!$A$1:$B$260,2,FALSE)</f>
        <v>#N/A</v>
      </c>
      <c r="G7" s="312"/>
      <c r="H7" s="313"/>
    </row>
    <row r="8" spans="1:9" x14ac:dyDescent="0.2">
      <c r="G8" s="34"/>
    </row>
    <row r="9" spans="1:9" x14ac:dyDescent="0.2">
      <c r="D9" s="32" t="s">
        <v>16</v>
      </c>
      <c r="E9" s="35"/>
      <c r="F9" s="283"/>
      <c r="G9" s="34"/>
    </row>
    <row r="10" spans="1:9" x14ac:dyDescent="0.2">
      <c r="D10" s="32"/>
      <c r="E10" s="281"/>
      <c r="F10" s="32"/>
      <c r="G10" s="281"/>
    </row>
    <row r="11" spans="1:9" ht="15.75" x14ac:dyDescent="0.25">
      <c r="A11" s="36"/>
    </row>
    <row r="12" spans="1:9" ht="15.75" x14ac:dyDescent="0.25">
      <c r="A12" s="37" t="s">
        <v>19</v>
      </c>
    </row>
    <row r="13" spans="1:9" ht="6" customHeight="1" x14ac:dyDescent="0.25">
      <c r="A13" s="36"/>
    </row>
    <row r="14" spans="1:9" ht="15.75" x14ac:dyDescent="0.25">
      <c r="A14" s="38" t="s">
        <v>20</v>
      </c>
      <c r="D14" s="39" t="s">
        <v>21</v>
      </c>
      <c r="E14" s="40" t="s">
        <v>22</v>
      </c>
      <c r="F14" s="39"/>
      <c r="G14" s="41"/>
      <c r="H14" s="41"/>
      <c r="I14" s="41"/>
    </row>
    <row r="15" spans="1:9" ht="6.75" customHeight="1" x14ac:dyDescent="0.25">
      <c r="D15" s="39"/>
      <c r="E15" s="40"/>
      <c r="I15" s="41"/>
    </row>
    <row r="16" spans="1:9" ht="13.5" customHeight="1" x14ac:dyDescent="0.25">
      <c r="B16" s="41"/>
      <c r="C16" s="41"/>
      <c r="D16" s="41"/>
      <c r="E16" s="41"/>
      <c r="F16" s="42" t="s">
        <v>23</v>
      </c>
      <c r="G16" s="43"/>
      <c r="H16" s="42" t="s">
        <v>24</v>
      </c>
    </row>
    <row r="17" spans="2:8" ht="25.5" x14ac:dyDescent="0.2">
      <c r="B17" s="44" t="s">
        <v>25</v>
      </c>
      <c r="C17" s="45"/>
      <c r="D17" s="44" t="s">
        <v>26</v>
      </c>
      <c r="E17" s="44"/>
      <c r="F17" s="44" t="s">
        <v>27</v>
      </c>
      <c r="G17" s="46"/>
      <c r="H17" s="44" t="s">
        <v>28</v>
      </c>
    </row>
    <row r="18" spans="2:8" x14ac:dyDescent="0.2">
      <c r="B18" s="88" t="s">
        <v>29</v>
      </c>
      <c r="C18" s="204"/>
      <c r="D18" s="204" t="s">
        <v>30</v>
      </c>
      <c r="E18" s="48"/>
      <c r="F18" s="49">
        <v>0</v>
      </c>
      <c r="G18" s="50"/>
      <c r="H18" s="49">
        <v>0</v>
      </c>
    </row>
    <row r="19" spans="2:8" ht="4.1500000000000004" customHeight="1" x14ac:dyDescent="0.2">
      <c r="B19" s="205"/>
      <c r="C19" s="204"/>
      <c r="D19" s="206"/>
      <c r="E19" s="48"/>
      <c r="F19" s="206"/>
      <c r="G19" s="50"/>
      <c r="H19" s="206"/>
    </row>
    <row r="20" spans="2:8" x14ac:dyDescent="0.2">
      <c r="B20" s="88">
        <v>22044</v>
      </c>
      <c r="C20" s="204"/>
      <c r="D20" s="204" t="s">
        <v>679</v>
      </c>
      <c r="E20" s="48"/>
      <c r="F20" s="49">
        <v>0</v>
      </c>
      <c r="G20" s="50"/>
      <c r="H20" s="49">
        <v>0</v>
      </c>
    </row>
    <row r="21" spans="2:8" x14ac:dyDescent="0.2">
      <c r="B21" s="88">
        <v>22045</v>
      </c>
      <c r="C21" s="204"/>
      <c r="D21" s="204" t="s">
        <v>389</v>
      </c>
      <c r="E21" s="48"/>
      <c r="F21" s="49">
        <v>0</v>
      </c>
      <c r="G21" s="50"/>
      <c r="H21" s="49">
        <v>0</v>
      </c>
    </row>
    <row r="22" spans="2:8" x14ac:dyDescent="0.2">
      <c r="B22" s="88">
        <v>22046</v>
      </c>
      <c r="C22" s="204"/>
      <c r="D22" s="204" t="s">
        <v>680</v>
      </c>
      <c r="E22" s="48"/>
      <c r="F22" s="49">
        <v>0</v>
      </c>
      <c r="G22" s="50"/>
      <c r="H22" s="49">
        <v>0</v>
      </c>
    </row>
    <row r="23" spans="2:8" x14ac:dyDescent="0.2">
      <c r="B23" s="88">
        <v>22047</v>
      </c>
      <c r="C23" s="204"/>
      <c r="D23" s="204" t="s">
        <v>681</v>
      </c>
      <c r="E23" s="48"/>
      <c r="F23" s="49">
        <v>0</v>
      </c>
      <c r="G23" s="50"/>
      <c r="H23" s="49">
        <v>0</v>
      </c>
    </row>
    <row r="24" spans="2:8" x14ac:dyDescent="0.2">
      <c r="B24" s="88">
        <v>22048</v>
      </c>
      <c r="C24" s="204"/>
      <c r="D24" s="204" t="s">
        <v>682</v>
      </c>
      <c r="E24" s="48"/>
      <c r="F24" s="49">
        <v>0</v>
      </c>
      <c r="G24" s="50"/>
      <c r="H24" s="49">
        <v>0</v>
      </c>
    </row>
    <row r="25" spans="2:8" ht="4.1500000000000004" customHeight="1" x14ac:dyDescent="0.2">
      <c r="B25" s="205"/>
      <c r="C25" s="204"/>
      <c r="D25" s="206"/>
      <c r="E25" s="48"/>
      <c r="F25" s="206"/>
      <c r="G25" s="50"/>
      <c r="H25" s="206"/>
    </row>
    <row r="26" spans="2:8" x14ac:dyDescent="0.2">
      <c r="B26" s="88" t="s">
        <v>68</v>
      </c>
      <c r="C26" s="204"/>
      <c r="D26" s="204" t="s">
        <v>75</v>
      </c>
      <c r="E26" s="48"/>
      <c r="F26" s="49">
        <v>0</v>
      </c>
      <c r="G26" s="50"/>
      <c r="H26" s="49">
        <v>0</v>
      </c>
    </row>
    <row r="27" spans="2:8" x14ac:dyDescent="0.2">
      <c r="B27" s="88" t="s">
        <v>69</v>
      </c>
      <c r="C27" s="204"/>
      <c r="D27" s="204" t="s">
        <v>76</v>
      </c>
      <c r="E27" s="48"/>
      <c r="F27" s="49">
        <v>0</v>
      </c>
      <c r="G27" s="50"/>
      <c r="H27" s="49">
        <v>0</v>
      </c>
    </row>
    <row r="28" spans="2:8" x14ac:dyDescent="0.2">
      <c r="B28" s="88" t="s">
        <v>70</v>
      </c>
      <c r="C28" s="204"/>
      <c r="D28" s="204" t="s">
        <v>77</v>
      </c>
      <c r="E28" s="48"/>
      <c r="F28" s="49">
        <v>0</v>
      </c>
      <c r="G28" s="50"/>
      <c r="H28" s="49">
        <v>0</v>
      </c>
    </row>
    <row r="29" spans="2:8" x14ac:dyDescent="0.2">
      <c r="B29" s="88" t="s">
        <v>71</v>
      </c>
      <c r="C29" s="204"/>
      <c r="D29" s="204" t="s">
        <v>78</v>
      </c>
      <c r="E29" s="48"/>
      <c r="F29" s="49">
        <v>0</v>
      </c>
      <c r="G29" s="50"/>
      <c r="H29" s="49">
        <v>0</v>
      </c>
    </row>
    <row r="30" spans="2:8" x14ac:dyDescent="0.2">
      <c r="B30" s="88" t="s">
        <v>72</v>
      </c>
      <c r="C30" s="204"/>
      <c r="D30" s="204" t="s">
        <v>79</v>
      </c>
      <c r="E30" s="48"/>
      <c r="F30" s="49">
        <v>0</v>
      </c>
      <c r="G30" s="50"/>
      <c r="H30" s="49">
        <v>0</v>
      </c>
    </row>
    <row r="31" spans="2:8" x14ac:dyDescent="0.2">
      <c r="B31" s="88" t="s">
        <v>73</v>
      </c>
      <c r="C31" s="204"/>
      <c r="D31" s="204" t="s">
        <v>80</v>
      </c>
      <c r="E31" s="48"/>
      <c r="F31" s="49">
        <v>0</v>
      </c>
      <c r="G31" s="50"/>
      <c r="H31" s="49">
        <v>0</v>
      </c>
    </row>
    <row r="32" spans="2:8" x14ac:dyDescent="0.2">
      <c r="B32" s="88" t="s">
        <v>74</v>
      </c>
      <c r="C32" s="204"/>
      <c r="D32" s="204" t="s">
        <v>81</v>
      </c>
      <c r="E32" s="48"/>
      <c r="F32" s="49">
        <v>0</v>
      </c>
      <c r="G32" s="50"/>
      <c r="H32" s="49">
        <v>0</v>
      </c>
    </row>
    <row r="33" spans="1:10" x14ac:dyDescent="0.2">
      <c r="B33" s="88">
        <v>20175</v>
      </c>
      <c r="C33" s="204"/>
      <c r="D33" s="204" t="s">
        <v>685</v>
      </c>
      <c r="E33" s="48"/>
      <c r="F33" s="49">
        <v>0</v>
      </c>
      <c r="G33" s="50"/>
      <c r="H33" s="49">
        <v>0</v>
      </c>
    </row>
    <row r="34" spans="1:10" x14ac:dyDescent="0.2">
      <c r="B34" s="88">
        <v>20325</v>
      </c>
      <c r="C34" s="204"/>
      <c r="D34" s="204" t="s">
        <v>67</v>
      </c>
      <c r="E34" s="48"/>
      <c r="F34" s="49">
        <v>0</v>
      </c>
      <c r="G34" s="50"/>
      <c r="H34" s="49">
        <v>0</v>
      </c>
    </row>
    <row r="35" spans="1:10" x14ac:dyDescent="0.2">
      <c r="B35" s="88">
        <v>20405</v>
      </c>
      <c r="C35" s="204"/>
      <c r="D35" s="204" t="s">
        <v>686</v>
      </c>
      <c r="E35" s="48"/>
      <c r="F35" s="49">
        <v>0</v>
      </c>
      <c r="G35" s="50"/>
      <c r="H35" s="49">
        <v>0</v>
      </c>
    </row>
    <row r="36" spans="1:10" x14ac:dyDescent="0.2">
      <c r="B36" s="88" t="s">
        <v>31</v>
      </c>
      <c r="C36" s="204"/>
      <c r="D36" s="204" t="s">
        <v>32</v>
      </c>
      <c r="E36" s="48"/>
      <c r="F36" s="49">
        <v>0</v>
      </c>
      <c r="G36" s="50"/>
      <c r="H36" s="49">
        <v>0</v>
      </c>
    </row>
    <row r="37" spans="1:10" x14ac:dyDescent="0.2">
      <c r="B37" s="88" t="s">
        <v>33</v>
      </c>
      <c r="C37" s="204"/>
      <c r="D37" s="204" t="s">
        <v>84</v>
      </c>
      <c r="E37" s="48"/>
      <c r="F37" s="49">
        <v>0</v>
      </c>
      <c r="G37" s="50"/>
      <c r="H37" s="49">
        <v>0</v>
      </c>
    </row>
    <row r="38" spans="1:10" x14ac:dyDescent="0.2">
      <c r="B38" s="88" t="s">
        <v>82</v>
      </c>
      <c r="C38" s="204"/>
      <c r="D38" s="204" t="s">
        <v>34</v>
      </c>
      <c r="E38" s="48"/>
      <c r="F38" s="49">
        <v>0</v>
      </c>
      <c r="G38" s="50"/>
      <c r="H38" s="49">
        <v>0</v>
      </c>
    </row>
    <row r="39" spans="1:10" x14ac:dyDescent="0.2">
      <c r="B39" s="88">
        <v>22042</v>
      </c>
      <c r="C39" s="204"/>
      <c r="D39" s="204" t="s">
        <v>678</v>
      </c>
      <c r="E39" s="48"/>
      <c r="F39" s="49">
        <v>0</v>
      </c>
      <c r="G39" s="50"/>
      <c r="H39" s="49">
        <v>0</v>
      </c>
    </row>
    <row r="40" spans="1:10" x14ac:dyDescent="0.2">
      <c r="B40" s="88" t="s">
        <v>83</v>
      </c>
      <c r="C40" s="204"/>
      <c r="D40" s="204" t="s">
        <v>85</v>
      </c>
      <c r="E40" s="48"/>
      <c r="F40" s="49">
        <v>0</v>
      </c>
      <c r="G40" s="50"/>
      <c r="H40" s="49">
        <v>0</v>
      </c>
    </row>
    <row r="41" spans="1:10" x14ac:dyDescent="0.2">
      <c r="B41" s="88">
        <v>22055</v>
      </c>
      <c r="C41" s="204"/>
      <c r="D41" s="204" t="s">
        <v>683</v>
      </c>
      <c r="E41" s="48"/>
      <c r="F41" s="49">
        <v>0</v>
      </c>
      <c r="G41" s="50"/>
      <c r="H41" s="49">
        <v>0</v>
      </c>
    </row>
    <row r="42" spans="1:10" x14ac:dyDescent="0.2">
      <c r="B42" s="88">
        <v>22060</v>
      </c>
      <c r="C42" s="204"/>
      <c r="D42" s="204" t="s">
        <v>684</v>
      </c>
      <c r="E42" s="48"/>
      <c r="F42" s="49">
        <v>0</v>
      </c>
      <c r="G42" s="50"/>
      <c r="H42" s="49">
        <v>0</v>
      </c>
    </row>
    <row r="43" spans="1:10" x14ac:dyDescent="0.2">
      <c r="B43" s="88">
        <v>22065</v>
      </c>
      <c r="C43" s="204"/>
      <c r="D43" s="204" t="s">
        <v>450</v>
      </c>
      <c r="E43" s="48"/>
      <c r="F43" s="49">
        <v>0</v>
      </c>
      <c r="G43" s="50"/>
      <c r="H43" s="49">
        <v>0</v>
      </c>
    </row>
    <row r="44" spans="1:10" x14ac:dyDescent="0.2">
      <c r="B44" s="47"/>
      <c r="C44" s="48"/>
      <c r="D44" s="48"/>
      <c r="E44" s="48"/>
      <c r="F44" s="49"/>
      <c r="G44" s="50"/>
      <c r="H44" s="49"/>
    </row>
    <row r="45" spans="1:10" x14ac:dyDescent="0.2">
      <c r="A45" s="38"/>
      <c r="B45" s="310" t="s">
        <v>35</v>
      </c>
      <c r="C45" s="310"/>
      <c r="D45" s="310"/>
      <c r="E45" s="32"/>
      <c r="F45" s="51">
        <f>SUM(F18:F44)</f>
        <v>0</v>
      </c>
      <c r="G45" s="50"/>
      <c r="H45" s="51">
        <f>SUM(H18:H44)</f>
        <v>0</v>
      </c>
      <c r="I45" s="52" t="s">
        <v>36</v>
      </c>
    </row>
    <row r="47" spans="1:10" ht="15.75" x14ac:dyDescent="0.25">
      <c r="A47" s="38" t="s">
        <v>37</v>
      </c>
      <c r="D47" s="53" t="s">
        <v>38</v>
      </c>
      <c r="F47" s="117">
        <f>'SEFA Data'!K482</f>
        <v>0</v>
      </c>
      <c r="H47" s="54">
        <f>'SEFA Data'!N482</f>
        <v>0</v>
      </c>
      <c r="I47" s="55"/>
      <c r="J47" s="198" t="s">
        <v>39</v>
      </c>
    </row>
    <row r="48" spans="1:10" ht="21" customHeight="1" thickBot="1" x14ac:dyDescent="0.25">
      <c r="B48" s="57"/>
      <c r="C48" s="57"/>
      <c r="D48" s="57"/>
      <c r="E48" s="57"/>
      <c r="F48" s="58" t="str">
        <f>IF(TOT_VISION_Exp-ROUND(TOT_VISION_Exp,0)&lt;&gt;0,"YOU ENTERED PENNIES IN COLUMN 11 OF THE SEFA DATA SHEET!", IF( TOT_Fed_Exp-ROUND(TOT_Fed_Exp,0)&lt;&gt;0,"YOU ENTERED PENNIES IN COLUMN 12 OF THE SEFA DATA SHEET!",""))</f>
        <v/>
      </c>
      <c r="H48" s="59"/>
    </row>
    <row r="49" spans="1:10" ht="15.75" thickBot="1" x14ac:dyDescent="0.25">
      <c r="A49" s="38" t="s">
        <v>40</v>
      </c>
      <c r="B49" s="57"/>
      <c r="C49" s="57"/>
      <c r="D49" s="32" t="s">
        <v>41</v>
      </c>
      <c r="E49" s="57"/>
      <c r="F49" s="60">
        <f>F45-F47</f>
        <v>0</v>
      </c>
      <c r="G49" s="61" t="e">
        <f>F49/F45</f>
        <v>#DIV/0!</v>
      </c>
      <c r="H49" s="62">
        <f>H45-H47</f>
        <v>0</v>
      </c>
      <c r="I49" s="61" t="e">
        <f>H49/H45</f>
        <v>#DIV/0!</v>
      </c>
    </row>
    <row r="50" spans="1:10" ht="24" customHeight="1" thickBot="1" x14ac:dyDescent="0.25">
      <c r="B50" s="57"/>
      <c r="C50" s="57"/>
      <c r="D50" s="57"/>
      <c r="E50" s="57"/>
      <c r="F50" s="58" t="str">
        <f>IF(F48&lt;&gt;"","YOU ENTERED PENNIES ON THE SEFA DATA SHEET - PLEASE FIX","")</f>
        <v/>
      </c>
      <c r="H50" s="63" t="str">
        <f>IF(H47-ROUND(H47,0)&lt;&gt;0,"YOU ENTERED PENNIES IN COLUMN 14 OF THE SEFA DATA SHEET - PLEASE FIX","")</f>
        <v/>
      </c>
    </row>
    <row r="51" spans="1:10" s="197" customFormat="1" ht="24.6" customHeight="1" x14ac:dyDescent="0.2">
      <c r="A51" s="193" t="s">
        <v>42</v>
      </c>
      <c r="B51" s="194"/>
      <c r="C51" s="194"/>
      <c r="D51" s="195" t="s">
        <v>43</v>
      </c>
      <c r="E51" s="195"/>
      <c r="F51" s="195"/>
      <c r="G51" s="196"/>
      <c r="H51" s="195"/>
      <c r="I51" s="196"/>
    </row>
    <row r="52" spans="1:10" s="192" customFormat="1" ht="38.25" x14ac:dyDescent="0.2">
      <c r="A52" s="189"/>
      <c r="B52" s="190"/>
      <c r="C52" s="191"/>
      <c r="D52" s="190" t="s">
        <v>673</v>
      </c>
      <c r="E52" s="190"/>
      <c r="F52" s="199" t="s">
        <v>674</v>
      </c>
      <c r="G52" s="200"/>
      <c r="H52" s="199" t="s">
        <v>675</v>
      </c>
      <c r="I52" s="190"/>
      <c r="J52" s="201" t="s">
        <v>676</v>
      </c>
    </row>
    <row r="53" spans="1:10" ht="15" x14ac:dyDescent="0.2">
      <c r="B53" s="65"/>
      <c r="C53" s="57"/>
      <c r="D53" s="66"/>
      <c r="F53" s="284"/>
      <c r="H53" s="288"/>
      <c r="J53" s="33"/>
    </row>
    <row r="54" spans="1:10" ht="15" customHeight="1" x14ac:dyDescent="0.2">
      <c r="B54" s="68"/>
      <c r="C54" s="57"/>
      <c r="D54" s="66"/>
      <c r="F54" s="284"/>
      <c r="H54" s="288"/>
      <c r="J54" s="67"/>
    </row>
    <row r="55" spans="1:10" ht="15" customHeight="1" x14ac:dyDescent="0.2">
      <c r="B55" s="68"/>
      <c r="C55" s="57"/>
      <c r="D55" s="66"/>
      <c r="F55" s="284"/>
      <c r="H55" s="288"/>
      <c r="J55" s="67"/>
    </row>
    <row r="56" spans="1:10" ht="15" customHeight="1" x14ac:dyDescent="0.2">
      <c r="B56" s="68"/>
      <c r="C56" s="57"/>
      <c r="D56" s="66"/>
      <c r="F56" s="284"/>
      <c r="H56" s="288"/>
      <c r="J56" s="67"/>
    </row>
    <row r="57" spans="1:10" ht="15" customHeight="1" x14ac:dyDescent="0.2">
      <c r="B57" s="68"/>
      <c r="C57" s="57"/>
      <c r="D57" s="66"/>
      <c r="F57" s="284"/>
      <c r="H57" s="288"/>
      <c r="J57" s="67"/>
    </row>
    <row r="58" spans="1:10" ht="15" customHeight="1" x14ac:dyDescent="0.2">
      <c r="B58" s="68"/>
      <c r="C58" s="57"/>
      <c r="D58" s="69"/>
      <c r="F58" s="285"/>
      <c r="H58" s="289"/>
      <c r="J58" s="70"/>
    </row>
    <row r="59" spans="1:10" ht="15" customHeight="1" x14ac:dyDescent="0.2">
      <c r="B59" s="68"/>
      <c r="D59" s="69"/>
      <c r="F59" s="285"/>
      <c r="H59" s="289"/>
      <c r="J59" s="70"/>
    </row>
    <row r="60" spans="1:10" ht="15" customHeight="1" x14ac:dyDescent="0.2">
      <c r="B60" s="68"/>
      <c r="D60" s="69"/>
      <c r="F60" s="285"/>
      <c r="H60" s="289"/>
      <c r="J60" s="70"/>
    </row>
    <row r="61" spans="1:10" ht="15" customHeight="1" x14ac:dyDescent="0.2">
      <c r="B61" s="68"/>
      <c r="D61" s="295"/>
      <c r="F61" s="285"/>
      <c r="H61" s="289"/>
    </row>
    <row r="62" spans="1:10" x14ac:dyDescent="0.2">
      <c r="D62" s="32" t="s">
        <v>44</v>
      </c>
      <c r="E62" s="34"/>
      <c r="F62" s="286">
        <f>SUM(F53:F61)</f>
        <v>0</v>
      </c>
      <c r="H62" s="290">
        <f>SUM(H53:H61)</f>
        <v>0</v>
      </c>
      <c r="J62" s="198" t="s">
        <v>39</v>
      </c>
    </row>
    <row r="63" spans="1:10" x14ac:dyDescent="0.2">
      <c r="D63" s="32"/>
      <c r="E63" s="34"/>
      <c r="F63" s="287"/>
      <c r="H63" s="291"/>
    </row>
    <row r="64" spans="1:10" x14ac:dyDescent="0.2">
      <c r="A64" s="38" t="s">
        <v>45</v>
      </c>
      <c r="D64" s="32" t="s">
        <v>46</v>
      </c>
      <c r="E64" s="34"/>
      <c r="F64" s="286">
        <f>F62+F49</f>
        <v>0</v>
      </c>
      <c r="G64" s="61" t="e">
        <f>F64/F45</f>
        <v>#DIV/0!</v>
      </c>
      <c r="H64" s="290">
        <f>H62+H49</f>
        <v>0</v>
      </c>
      <c r="I64" s="61" t="e">
        <f>H64/H45</f>
        <v>#DIV/0!</v>
      </c>
    </row>
    <row r="65" spans="1:11" x14ac:dyDescent="0.2">
      <c r="B65" s="71"/>
      <c r="C65" s="71"/>
      <c r="D65" s="71"/>
      <c r="E65" s="71"/>
      <c r="F65" s="71"/>
      <c r="G65" s="71"/>
      <c r="H65" s="71"/>
      <c r="I65" s="71"/>
    </row>
    <row r="66" spans="1:11" x14ac:dyDescent="0.2">
      <c r="B66" s="64"/>
      <c r="C66" s="64"/>
      <c r="D66" s="64"/>
      <c r="E66" s="64"/>
      <c r="F66" s="64"/>
      <c r="G66" s="64"/>
      <c r="H66" s="64"/>
      <c r="I66" s="64"/>
    </row>
    <row r="67" spans="1:11" ht="15.75" x14ac:dyDescent="0.25">
      <c r="A67" s="72" t="s">
        <v>91</v>
      </c>
      <c r="E67" s="39"/>
      <c r="F67" s="39"/>
      <c r="G67" s="41"/>
      <c r="H67" s="39"/>
      <c r="I67" s="41"/>
    </row>
    <row r="68" spans="1:11" ht="7.15" customHeight="1" x14ac:dyDescent="0.25">
      <c r="D68" s="73"/>
      <c r="E68" s="39"/>
      <c r="F68" s="39"/>
      <c r="G68" s="41"/>
      <c r="H68" s="39"/>
      <c r="I68" s="41"/>
    </row>
    <row r="69" spans="1:11" ht="15.75" x14ac:dyDescent="0.25">
      <c r="B69" s="74" t="s">
        <v>47</v>
      </c>
      <c r="C69" s="74"/>
      <c r="D69" s="75" t="s">
        <v>87</v>
      </c>
      <c r="E69" s="39"/>
      <c r="F69" s="290">
        <f>'SEFA Data'!K482</f>
        <v>0</v>
      </c>
      <c r="G69" s="76"/>
      <c r="H69" s="56" t="s">
        <v>39</v>
      </c>
      <c r="I69" s="77"/>
    </row>
    <row r="70" spans="1:11" ht="15.75" x14ac:dyDescent="0.25">
      <c r="B70" s="74"/>
      <c r="C70" s="74"/>
      <c r="D70" s="78"/>
      <c r="E70" s="39"/>
      <c r="F70" s="292"/>
      <c r="G70" s="76"/>
      <c r="H70" s="79"/>
      <c r="I70" s="41"/>
    </row>
    <row r="71" spans="1:11" ht="15.75" x14ac:dyDescent="0.25">
      <c r="B71" s="74" t="s">
        <v>48</v>
      </c>
      <c r="C71" s="74"/>
      <c r="D71" s="75" t="s">
        <v>88</v>
      </c>
      <c r="E71" s="39"/>
      <c r="F71" s="290">
        <f>'SEFA Data'!L482</f>
        <v>0</v>
      </c>
      <c r="G71" s="76"/>
      <c r="H71" s="79"/>
      <c r="I71" s="41"/>
    </row>
    <row r="72" spans="1:11" ht="15.75" x14ac:dyDescent="0.25">
      <c r="B72" s="74"/>
      <c r="C72" s="74"/>
      <c r="D72" s="78"/>
      <c r="E72" s="39"/>
      <c r="F72" s="292"/>
      <c r="G72" s="76"/>
      <c r="H72" s="79"/>
      <c r="I72" s="41"/>
    </row>
    <row r="73" spans="1:11" ht="15.75" x14ac:dyDescent="0.25">
      <c r="B73" s="74" t="s">
        <v>49</v>
      </c>
      <c r="C73" s="74"/>
      <c r="D73" s="75" t="s">
        <v>89</v>
      </c>
      <c r="E73" s="39"/>
      <c r="F73" s="290">
        <f>F69-F71</f>
        <v>0</v>
      </c>
      <c r="G73" s="76"/>
      <c r="H73" s="79"/>
      <c r="I73" s="41"/>
    </row>
    <row r="74" spans="1:11" ht="15.75" x14ac:dyDescent="0.25">
      <c r="D74" s="73"/>
      <c r="E74" s="39"/>
      <c r="F74" s="39"/>
      <c r="G74" s="41"/>
      <c r="H74" s="39"/>
      <c r="I74" s="41"/>
    </row>
    <row r="75" spans="1:11" ht="15.75" x14ac:dyDescent="0.25">
      <c r="B75" s="80" t="s">
        <v>86</v>
      </c>
      <c r="C75" s="80"/>
      <c r="E75" s="39"/>
      <c r="F75" s="39"/>
      <c r="G75" s="41"/>
      <c r="H75" s="39"/>
      <c r="I75" s="41"/>
    </row>
    <row r="76" spans="1:11" ht="6.6" customHeight="1" x14ac:dyDescent="0.25">
      <c r="D76" s="73"/>
      <c r="E76" s="39"/>
      <c r="F76" s="39"/>
      <c r="G76" s="41"/>
      <c r="H76" s="39"/>
      <c r="I76" s="41"/>
    </row>
    <row r="77" spans="1:11" ht="30.6" customHeight="1" x14ac:dyDescent="0.2">
      <c r="B77" s="201" t="s">
        <v>0</v>
      </c>
      <c r="C77" s="201"/>
      <c r="D77" s="201" t="s">
        <v>50</v>
      </c>
      <c r="E77" s="201"/>
      <c r="F77" s="202" t="s">
        <v>51</v>
      </c>
      <c r="G77" s="197"/>
      <c r="H77" s="201" t="s">
        <v>677</v>
      </c>
      <c r="I77" s="197"/>
      <c r="J77" s="197"/>
    </row>
    <row r="78" spans="1:11" s="84" customFormat="1" ht="15" customHeight="1" x14ac:dyDescent="0.2">
      <c r="A78" s="81"/>
      <c r="B78" s="82"/>
      <c r="C78" s="68"/>
      <c r="D78" s="83"/>
      <c r="F78" s="293"/>
      <c r="H78" s="85"/>
      <c r="I78" s="85"/>
      <c r="J78" s="85"/>
      <c r="K78" s="203"/>
    </row>
    <row r="79" spans="1:11" s="84" customFormat="1" ht="15" customHeight="1" x14ac:dyDescent="0.2">
      <c r="A79" s="81"/>
      <c r="B79" s="86"/>
      <c r="C79" s="68"/>
      <c r="D79" s="83"/>
      <c r="F79" s="293"/>
      <c r="H79" s="85"/>
      <c r="I79" s="85"/>
      <c r="J79" s="85"/>
      <c r="K79" s="203"/>
    </row>
    <row r="80" spans="1:11" s="84" customFormat="1" ht="15" customHeight="1" x14ac:dyDescent="0.2">
      <c r="A80" s="81"/>
      <c r="B80" s="86"/>
      <c r="C80" s="68"/>
      <c r="D80" s="83"/>
      <c r="F80" s="293"/>
      <c r="H80" s="85"/>
      <c r="I80" s="85"/>
      <c r="J80" s="85"/>
      <c r="K80" s="203"/>
    </row>
    <row r="81" spans="1:11" s="84" customFormat="1" ht="15" customHeight="1" x14ac:dyDescent="0.2">
      <c r="A81" s="81"/>
      <c r="B81" s="86"/>
      <c r="C81" s="68"/>
      <c r="D81" s="83"/>
      <c r="F81" s="293"/>
      <c r="H81" s="85"/>
      <c r="I81" s="85"/>
      <c r="J81" s="85"/>
      <c r="K81" s="203"/>
    </row>
    <row r="82" spans="1:11" s="84" customFormat="1" ht="15" customHeight="1" x14ac:dyDescent="0.2">
      <c r="A82" s="81"/>
      <c r="B82" s="86"/>
      <c r="C82" s="68"/>
      <c r="D82" s="83"/>
      <c r="F82" s="293"/>
      <c r="H82" s="85"/>
      <c r="I82" s="85"/>
      <c r="J82" s="85"/>
      <c r="K82" s="203"/>
    </row>
    <row r="83" spans="1:11" s="84" customFormat="1" ht="15" customHeight="1" x14ac:dyDescent="0.2">
      <c r="A83" s="81"/>
      <c r="B83" s="86"/>
      <c r="C83" s="68"/>
      <c r="D83" s="83"/>
      <c r="F83" s="293"/>
      <c r="H83" s="85"/>
      <c r="I83" s="85"/>
      <c r="J83" s="85"/>
      <c r="K83" s="203"/>
    </row>
    <row r="84" spans="1:11" s="84" customFormat="1" ht="15" customHeight="1" x14ac:dyDescent="0.2">
      <c r="A84" s="81"/>
      <c r="B84" s="86"/>
      <c r="C84" s="68"/>
      <c r="D84" s="83"/>
      <c r="F84" s="293"/>
      <c r="H84" s="85"/>
      <c r="I84" s="85"/>
      <c r="J84" s="85"/>
      <c r="K84" s="203"/>
    </row>
    <row r="85" spans="1:11" s="84" customFormat="1" ht="15" customHeight="1" x14ac:dyDescent="0.2">
      <c r="A85" s="81"/>
      <c r="B85" s="86"/>
      <c r="C85" s="68"/>
      <c r="D85" s="83"/>
      <c r="F85" s="293"/>
      <c r="H85" s="85"/>
      <c r="I85" s="85"/>
      <c r="J85" s="85"/>
      <c r="K85" s="203"/>
    </row>
    <row r="86" spans="1:11" s="84" customFormat="1" ht="15" customHeight="1" x14ac:dyDescent="0.2">
      <c r="A86" s="81"/>
      <c r="B86" s="86"/>
      <c r="C86" s="68"/>
      <c r="D86" s="83"/>
      <c r="F86" s="293"/>
      <c r="H86" s="85"/>
      <c r="I86" s="85"/>
      <c r="J86" s="85"/>
      <c r="K86" s="203"/>
    </row>
    <row r="87" spans="1:11" s="84" customFormat="1" ht="15" customHeight="1" x14ac:dyDescent="0.2">
      <c r="A87" s="81"/>
      <c r="B87" s="86"/>
      <c r="C87" s="68"/>
      <c r="D87" s="83"/>
      <c r="F87" s="293"/>
      <c r="H87" s="85"/>
      <c r="I87" s="85"/>
      <c r="J87" s="85"/>
      <c r="K87" s="203"/>
    </row>
    <row r="88" spans="1:11" s="84" customFormat="1" ht="15" customHeight="1" x14ac:dyDescent="0.2">
      <c r="A88" s="81"/>
      <c r="B88" s="86"/>
      <c r="C88" s="68"/>
      <c r="D88" s="83"/>
      <c r="F88" s="293"/>
      <c r="H88" s="85"/>
      <c r="I88" s="85"/>
      <c r="J88" s="85"/>
      <c r="K88" s="203"/>
    </row>
    <row r="89" spans="1:11" s="84" customFormat="1" ht="15" customHeight="1" x14ac:dyDescent="0.2">
      <c r="A89" s="81"/>
      <c r="B89" s="86"/>
      <c r="C89" s="68"/>
      <c r="D89" s="83"/>
      <c r="F89" s="293"/>
      <c r="H89" s="85"/>
      <c r="I89" s="85"/>
      <c r="J89" s="85"/>
      <c r="K89" s="203"/>
    </row>
    <row r="90" spans="1:11" s="84" customFormat="1" ht="12" x14ac:dyDescent="0.2">
      <c r="A90" s="81"/>
      <c r="B90" s="87"/>
      <c r="C90" s="87"/>
      <c r="F90" s="294"/>
    </row>
    <row r="91" spans="1:11" x14ac:dyDescent="0.2">
      <c r="B91" s="88"/>
      <c r="C91" s="88"/>
      <c r="D91" s="32" t="s">
        <v>90</v>
      </c>
      <c r="E91" s="34"/>
      <c r="F91" s="290">
        <f>F73-SUM(F78:F89)</f>
        <v>0</v>
      </c>
    </row>
    <row r="92" spans="1:11" x14ac:dyDescent="0.2">
      <c r="B92" s="88"/>
      <c r="C92" s="88"/>
    </row>
  </sheetData>
  <sheetProtection insertRows="0" deleteRows="0" selectLockedCells="1"/>
  <protectedRanges>
    <protectedRange sqref="A44:K44 A18:A43 E18:K43" name="Section2"/>
    <protectedRange sqref="E7:H10" name="Section1"/>
    <protectedRange sqref="B41:D43 B29:D39 B18:D27" name="Section2_2"/>
    <protectedRange sqref="B40:D40" name="Section2_1_1"/>
  </protectedRanges>
  <sortState xmlns:xlrd2="http://schemas.microsoft.com/office/spreadsheetml/2017/richdata2" ref="B18:D40">
    <sortCondition ref="B18:B40"/>
  </sortState>
  <mergeCells count="5">
    <mergeCell ref="A1:H1"/>
    <mergeCell ref="A2:H2"/>
    <mergeCell ref="A3:H3"/>
    <mergeCell ref="B45:D45"/>
    <mergeCell ref="F7:H7"/>
  </mergeCells>
  <pageMargins left="0.48" right="0.36" top="0.78" bottom="1" header="0.5" footer="0.5"/>
  <pageSetup scale="64" orientation="portrait" r:id="rId1"/>
  <headerFooter alignWithMargins="0"/>
  <ignoredErrors>
    <ignoredError sqref="B18:B40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DC25F0-3088-4CED-AF71-7390083C1049}">
          <x14:formula1>
            <xm:f>DropDownData!$A$1:$A$260</xm:f>
          </x14:formula1>
          <xm:sqref>F5:F6</xm:sqref>
        </x14:dataValidation>
        <x14:dataValidation type="list" allowBlank="1" showInputMessage="1" showErrorMessage="1" xr:uid="{E255889F-64D7-4CED-ACE2-E70A4100560F}">
          <x14:formula1>
            <xm:f>DropDownData!$D$2:$D$3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72CF-098E-4102-869A-AAF469766ECC}">
  <dimension ref="A1:D260"/>
  <sheetViews>
    <sheetView workbookViewId="0">
      <selection activeCell="E9" sqref="E9"/>
    </sheetView>
  </sheetViews>
  <sheetFormatPr defaultRowHeight="12.75" x14ac:dyDescent="0.2"/>
  <cols>
    <col min="1" max="1" width="7.28515625" bestFit="1" customWidth="1"/>
    <col min="2" max="2" width="31.85546875" bestFit="1" customWidth="1"/>
  </cols>
  <sheetData>
    <row r="1" spans="1:4" ht="14.25" thickTop="1" thickBot="1" x14ac:dyDescent="0.25">
      <c r="A1" s="277" t="s">
        <v>687</v>
      </c>
      <c r="B1" s="277" t="s">
        <v>688</v>
      </c>
      <c r="D1" s="277" t="s">
        <v>1180</v>
      </c>
    </row>
    <row r="2" spans="1:4" ht="13.5" thickTop="1" x14ac:dyDescent="0.2">
      <c r="A2" t="s">
        <v>689</v>
      </c>
      <c r="B2" t="s">
        <v>690</v>
      </c>
      <c r="D2" s="111" t="s">
        <v>18</v>
      </c>
    </row>
    <row r="3" spans="1:4" x14ac:dyDescent="0.2">
      <c r="A3" t="s">
        <v>691</v>
      </c>
      <c r="B3" t="s">
        <v>692</v>
      </c>
      <c r="D3" s="111" t="s">
        <v>17</v>
      </c>
    </row>
    <row r="4" spans="1:4" x14ac:dyDescent="0.2">
      <c r="A4" t="s">
        <v>693</v>
      </c>
      <c r="B4" t="s">
        <v>694</v>
      </c>
    </row>
    <row r="5" spans="1:4" x14ac:dyDescent="0.2">
      <c r="A5" t="s">
        <v>695</v>
      </c>
      <c r="B5" t="s">
        <v>696</v>
      </c>
    </row>
    <row r="6" spans="1:4" x14ac:dyDescent="0.2">
      <c r="A6" t="s">
        <v>697</v>
      </c>
      <c r="B6" t="s">
        <v>698</v>
      </c>
    </row>
    <row r="7" spans="1:4" x14ac:dyDescent="0.2">
      <c r="A7" t="s">
        <v>699</v>
      </c>
      <c r="B7" t="s">
        <v>700</v>
      </c>
    </row>
    <row r="8" spans="1:4" x14ac:dyDescent="0.2">
      <c r="A8" t="s">
        <v>701</v>
      </c>
      <c r="B8" t="s">
        <v>702</v>
      </c>
    </row>
    <row r="9" spans="1:4" x14ac:dyDescent="0.2">
      <c r="A9" t="s">
        <v>703</v>
      </c>
      <c r="B9" t="s">
        <v>704</v>
      </c>
    </row>
    <row r="10" spans="1:4" x14ac:dyDescent="0.2">
      <c r="A10" t="s">
        <v>705</v>
      </c>
      <c r="B10" t="s">
        <v>706</v>
      </c>
    </row>
    <row r="11" spans="1:4" x14ac:dyDescent="0.2">
      <c r="A11" t="s">
        <v>707</v>
      </c>
      <c r="B11" t="s">
        <v>708</v>
      </c>
    </row>
    <row r="12" spans="1:4" x14ac:dyDescent="0.2">
      <c r="A12" t="s">
        <v>709</v>
      </c>
      <c r="B12" t="s">
        <v>710</v>
      </c>
    </row>
    <row r="13" spans="1:4" x14ac:dyDescent="0.2">
      <c r="A13" t="s">
        <v>711</v>
      </c>
      <c r="B13" t="s">
        <v>712</v>
      </c>
    </row>
    <row r="14" spans="1:4" x14ac:dyDescent="0.2">
      <c r="A14" t="s">
        <v>713</v>
      </c>
      <c r="B14" t="s">
        <v>714</v>
      </c>
    </row>
    <row r="15" spans="1:4" x14ac:dyDescent="0.2">
      <c r="A15" t="s">
        <v>715</v>
      </c>
      <c r="B15" t="s">
        <v>716</v>
      </c>
    </row>
    <row r="16" spans="1:4" x14ac:dyDescent="0.2">
      <c r="A16" t="s">
        <v>717</v>
      </c>
      <c r="B16" t="s">
        <v>718</v>
      </c>
    </row>
    <row r="17" spans="1:2" x14ac:dyDescent="0.2">
      <c r="A17" t="s">
        <v>719</v>
      </c>
      <c r="B17" t="s">
        <v>720</v>
      </c>
    </row>
    <row r="18" spans="1:2" x14ac:dyDescent="0.2">
      <c r="A18" t="s">
        <v>721</v>
      </c>
      <c r="B18" t="s">
        <v>722</v>
      </c>
    </row>
    <row r="19" spans="1:2" x14ac:dyDescent="0.2">
      <c r="A19" t="s">
        <v>723</v>
      </c>
      <c r="B19" t="s">
        <v>296</v>
      </c>
    </row>
    <row r="20" spans="1:2" x14ac:dyDescent="0.2">
      <c r="A20" t="s">
        <v>724</v>
      </c>
      <c r="B20" t="s">
        <v>725</v>
      </c>
    </row>
    <row r="21" spans="1:2" x14ac:dyDescent="0.2">
      <c r="A21" t="s">
        <v>726</v>
      </c>
      <c r="B21" t="s">
        <v>727</v>
      </c>
    </row>
    <row r="22" spans="1:2" x14ac:dyDescent="0.2">
      <c r="A22" t="s">
        <v>728</v>
      </c>
      <c r="B22" t="s">
        <v>729</v>
      </c>
    </row>
    <row r="23" spans="1:2" x14ac:dyDescent="0.2">
      <c r="A23" t="s">
        <v>730</v>
      </c>
      <c r="B23" t="s">
        <v>731</v>
      </c>
    </row>
    <row r="24" spans="1:2" x14ac:dyDescent="0.2">
      <c r="A24" t="s">
        <v>732</v>
      </c>
      <c r="B24" t="s">
        <v>733</v>
      </c>
    </row>
    <row r="25" spans="1:2" x14ac:dyDescent="0.2">
      <c r="A25" t="s">
        <v>734</v>
      </c>
      <c r="B25" t="s">
        <v>735</v>
      </c>
    </row>
    <row r="26" spans="1:2" x14ac:dyDescent="0.2">
      <c r="A26" t="s">
        <v>736</v>
      </c>
      <c r="B26" t="s">
        <v>737</v>
      </c>
    </row>
    <row r="27" spans="1:2" x14ac:dyDescent="0.2">
      <c r="A27" t="s">
        <v>738</v>
      </c>
      <c r="B27" t="s">
        <v>739</v>
      </c>
    </row>
    <row r="28" spans="1:2" x14ac:dyDescent="0.2">
      <c r="A28" t="s">
        <v>740</v>
      </c>
      <c r="B28" t="s">
        <v>741</v>
      </c>
    </row>
    <row r="29" spans="1:2" x14ac:dyDescent="0.2">
      <c r="A29" t="s">
        <v>742</v>
      </c>
      <c r="B29" t="s">
        <v>743</v>
      </c>
    </row>
    <row r="30" spans="1:2" x14ac:dyDescent="0.2">
      <c r="A30" t="s">
        <v>744</v>
      </c>
      <c r="B30" t="s">
        <v>745</v>
      </c>
    </row>
    <row r="31" spans="1:2" x14ac:dyDescent="0.2">
      <c r="A31" t="s">
        <v>746</v>
      </c>
      <c r="B31" t="s">
        <v>747</v>
      </c>
    </row>
    <row r="32" spans="1:2" x14ac:dyDescent="0.2">
      <c r="A32" t="s">
        <v>748</v>
      </c>
      <c r="B32" t="s">
        <v>749</v>
      </c>
    </row>
    <row r="33" spans="1:2" x14ac:dyDescent="0.2">
      <c r="A33" t="s">
        <v>750</v>
      </c>
      <c r="B33" t="s">
        <v>751</v>
      </c>
    </row>
    <row r="34" spans="1:2" x14ac:dyDescent="0.2">
      <c r="A34" t="s">
        <v>752</v>
      </c>
      <c r="B34" t="s">
        <v>753</v>
      </c>
    </row>
    <row r="35" spans="1:2" x14ac:dyDescent="0.2">
      <c r="A35" t="s">
        <v>754</v>
      </c>
      <c r="B35" t="s">
        <v>755</v>
      </c>
    </row>
    <row r="36" spans="1:2" x14ac:dyDescent="0.2">
      <c r="A36" t="s">
        <v>756</v>
      </c>
      <c r="B36" t="s">
        <v>757</v>
      </c>
    </row>
    <row r="37" spans="1:2" x14ac:dyDescent="0.2">
      <c r="A37" t="s">
        <v>758</v>
      </c>
      <c r="B37" t="s">
        <v>759</v>
      </c>
    </row>
    <row r="38" spans="1:2" x14ac:dyDescent="0.2">
      <c r="A38" t="s">
        <v>760</v>
      </c>
      <c r="B38" t="s">
        <v>761</v>
      </c>
    </row>
    <row r="39" spans="1:2" x14ac:dyDescent="0.2">
      <c r="A39" t="s">
        <v>762</v>
      </c>
      <c r="B39" t="s">
        <v>763</v>
      </c>
    </row>
    <row r="40" spans="1:2" x14ac:dyDescent="0.2">
      <c r="A40" t="s">
        <v>764</v>
      </c>
      <c r="B40" t="s">
        <v>765</v>
      </c>
    </row>
    <row r="41" spans="1:2" x14ac:dyDescent="0.2">
      <c r="A41" t="s">
        <v>766</v>
      </c>
      <c r="B41" t="s">
        <v>767</v>
      </c>
    </row>
    <row r="42" spans="1:2" x14ac:dyDescent="0.2">
      <c r="A42" t="s">
        <v>768</v>
      </c>
      <c r="B42" t="s">
        <v>769</v>
      </c>
    </row>
    <row r="43" spans="1:2" x14ac:dyDescent="0.2">
      <c r="A43" t="s">
        <v>770</v>
      </c>
      <c r="B43" t="s">
        <v>771</v>
      </c>
    </row>
    <row r="44" spans="1:2" x14ac:dyDescent="0.2">
      <c r="A44" t="s">
        <v>772</v>
      </c>
      <c r="B44" t="s">
        <v>773</v>
      </c>
    </row>
    <row r="45" spans="1:2" x14ac:dyDescent="0.2">
      <c r="A45" t="s">
        <v>774</v>
      </c>
      <c r="B45" t="s">
        <v>775</v>
      </c>
    </row>
    <row r="46" spans="1:2" x14ac:dyDescent="0.2">
      <c r="A46" t="s">
        <v>776</v>
      </c>
      <c r="B46" t="s">
        <v>777</v>
      </c>
    </row>
    <row r="47" spans="1:2" x14ac:dyDescent="0.2">
      <c r="A47" t="s">
        <v>778</v>
      </c>
      <c r="B47" t="s">
        <v>779</v>
      </c>
    </row>
    <row r="48" spans="1:2" x14ac:dyDescent="0.2">
      <c r="A48" t="s">
        <v>780</v>
      </c>
      <c r="B48" t="s">
        <v>781</v>
      </c>
    </row>
    <row r="49" spans="1:2" x14ac:dyDescent="0.2">
      <c r="A49" t="s">
        <v>782</v>
      </c>
      <c r="B49" t="s">
        <v>783</v>
      </c>
    </row>
    <row r="50" spans="1:2" x14ac:dyDescent="0.2">
      <c r="A50" t="s">
        <v>784</v>
      </c>
      <c r="B50" t="s">
        <v>785</v>
      </c>
    </row>
    <row r="51" spans="1:2" x14ac:dyDescent="0.2">
      <c r="A51" t="s">
        <v>786</v>
      </c>
      <c r="B51" t="s">
        <v>787</v>
      </c>
    </row>
    <row r="52" spans="1:2" x14ac:dyDescent="0.2">
      <c r="A52" t="s">
        <v>788</v>
      </c>
      <c r="B52" t="s">
        <v>789</v>
      </c>
    </row>
    <row r="53" spans="1:2" x14ac:dyDescent="0.2">
      <c r="A53" t="s">
        <v>790</v>
      </c>
      <c r="B53" t="s">
        <v>791</v>
      </c>
    </row>
    <row r="54" spans="1:2" x14ac:dyDescent="0.2">
      <c r="A54" t="s">
        <v>792</v>
      </c>
      <c r="B54" t="s">
        <v>793</v>
      </c>
    </row>
    <row r="55" spans="1:2" x14ac:dyDescent="0.2">
      <c r="A55" t="s">
        <v>794</v>
      </c>
      <c r="B55" t="s">
        <v>795</v>
      </c>
    </row>
    <row r="56" spans="1:2" x14ac:dyDescent="0.2">
      <c r="A56" t="s">
        <v>796</v>
      </c>
      <c r="B56" t="s">
        <v>797</v>
      </c>
    </row>
    <row r="57" spans="1:2" x14ac:dyDescent="0.2">
      <c r="A57" t="s">
        <v>798</v>
      </c>
      <c r="B57" t="s">
        <v>799</v>
      </c>
    </row>
    <row r="58" spans="1:2" x14ac:dyDescent="0.2">
      <c r="A58" t="s">
        <v>800</v>
      </c>
      <c r="B58" t="s">
        <v>801</v>
      </c>
    </row>
    <row r="59" spans="1:2" x14ac:dyDescent="0.2">
      <c r="A59" t="s">
        <v>802</v>
      </c>
      <c r="B59" t="s">
        <v>803</v>
      </c>
    </row>
    <row r="60" spans="1:2" x14ac:dyDescent="0.2">
      <c r="A60" t="s">
        <v>804</v>
      </c>
      <c r="B60" t="s">
        <v>805</v>
      </c>
    </row>
    <row r="61" spans="1:2" x14ac:dyDescent="0.2">
      <c r="A61" t="s">
        <v>806</v>
      </c>
      <c r="B61" t="s">
        <v>807</v>
      </c>
    </row>
    <row r="62" spans="1:2" x14ac:dyDescent="0.2">
      <c r="A62" t="s">
        <v>808</v>
      </c>
      <c r="B62" t="s">
        <v>809</v>
      </c>
    </row>
    <row r="63" spans="1:2" x14ac:dyDescent="0.2">
      <c r="A63" t="s">
        <v>810</v>
      </c>
      <c r="B63" t="s">
        <v>811</v>
      </c>
    </row>
    <row r="64" spans="1:2" x14ac:dyDescent="0.2">
      <c r="A64" t="s">
        <v>812</v>
      </c>
      <c r="B64" t="s">
        <v>813</v>
      </c>
    </row>
    <row r="65" spans="1:2" x14ac:dyDescent="0.2">
      <c r="A65" t="s">
        <v>814</v>
      </c>
      <c r="B65" t="s">
        <v>815</v>
      </c>
    </row>
    <row r="66" spans="1:2" x14ac:dyDescent="0.2">
      <c r="A66" t="s">
        <v>816</v>
      </c>
      <c r="B66" t="s">
        <v>817</v>
      </c>
    </row>
    <row r="67" spans="1:2" x14ac:dyDescent="0.2">
      <c r="A67" t="s">
        <v>818</v>
      </c>
      <c r="B67" t="s">
        <v>819</v>
      </c>
    </row>
    <row r="68" spans="1:2" x14ac:dyDescent="0.2">
      <c r="A68" t="s">
        <v>820</v>
      </c>
      <c r="B68" t="s">
        <v>821</v>
      </c>
    </row>
    <row r="69" spans="1:2" x14ac:dyDescent="0.2">
      <c r="A69" t="s">
        <v>822</v>
      </c>
      <c r="B69" t="s">
        <v>275</v>
      </c>
    </row>
    <row r="70" spans="1:2" x14ac:dyDescent="0.2">
      <c r="A70" t="s">
        <v>823</v>
      </c>
      <c r="B70" t="s">
        <v>824</v>
      </c>
    </row>
    <row r="71" spans="1:2" x14ac:dyDescent="0.2">
      <c r="A71" t="s">
        <v>825</v>
      </c>
      <c r="B71" t="s">
        <v>352</v>
      </c>
    </row>
    <row r="72" spans="1:2" x14ac:dyDescent="0.2">
      <c r="A72" t="s">
        <v>826</v>
      </c>
      <c r="B72" t="s">
        <v>299</v>
      </c>
    </row>
    <row r="73" spans="1:2" x14ac:dyDescent="0.2">
      <c r="A73" t="s">
        <v>827</v>
      </c>
      <c r="B73" t="s">
        <v>828</v>
      </c>
    </row>
    <row r="74" spans="1:2" x14ac:dyDescent="0.2">
      <c r="A74" t="s">
        <v>829</v>
      </c>
      <c r="B74" t="s">
        <v>830</v>
      </c>
    </row>
    <row r="75" spans="1:2" x14ac:dyDescent="0.2">
      <c r="A75" t="s">
        <v>831</v>
      </c>
      <c r="B75" t="s">
        <v>832</v>
      </c>
    </row>
    <row r="76" spans="1:2" x14ac:dyDescent="0.2">
      <c r="A76" t="s">
        <v>833</v>
      </c>
      <c r="B76" t="s">
        <v>834</v>
      </c>
    </row>
    <row r="77" spans="1:2" x14ac:dyDescent="0.2">
      <c r="A77" t="s">
        <v>835</v>
      </c>
      <c r="B77" t="s">
        <v>836</v>
      </c>
    </row>
    <row r="78" spans="1:2" x14ac:dyDescent="0.2">
      <c r="A78" t="s">
        <v>837</v>
      </c>
      <c r="B78" t="s">
        <v>516</v>
      </c>
    </row>
    <row r="79" spans="1:2" x14ac:dyDescent="0.2">
      <c r="A79" t="s">
        <v>838</v>
      </c>
      <c r="B79" t="s">
        <v>839</v>
      </c>
    </row>
    <row r="80" spans="1:2" x14ac:dyDescent="0.2">
      <c r="A80" t="s">
        <v>840</v>
      </c>
      <c r="B80" t="s">
        <v>381</v>
      </c>
    </row>
    <row r="81" spans="1:2" x14ac:dyDescent="0.2">
      <c r="A81" t="s">
        <v>841</v>
      </c>
      <c r="B81" t="s">
        <v>842</v>
      </c>
    </row>
    <row r="82" spans="1:2" x14ac:dyDescent="0.2">
      <c r="A82" t="s">
        <v>843</v>
      </c>
      <c r="B82" t="s">
        <v>844</v>
      </c>
    </row>
    <row r="83" spans="1:2" x14ac:dyDescent="0.2">
      <c r="A83" t="s">
        <v>845</v>
      </c>
      <c r="B83" t="s">
        <v>846</v>
      </c>
    </row>
    <row r="84" spans="1:2" x14ac:dyDescent="0.2">
      <c r="A84" t="s">
        <v>847</v>
      </c>
      <c r="B84" t="s">
        <v>848</v>
      </c>
    </row>
    <row r="85" spans="1:2" x14ac:dyDescent="0.2">
      <c r="A85" t="s">
        <v>849</v>
      </c>
      <c r="B85" t="s">
        <v>850</v>
      </c>
    </row>
    <row r="86" spans="1:2" x14ac:dyDescent="0.2">
      <c r="A86" t="s">
        <v>851</v>
      </c>
      <c r="B86" t="s">
        <v>166</v>
      </c>
    </row>
    <row r="87" spans="1:2" x14ac:dyDescent="0.2">
      <c r="A87" t="s">
        <v>852</v>
      </c>
      <c r="B87" t="s">
        <v>853</v>
      </c>
    </row>
    <row r="88" spans="1:2" x14ac:dyDescent="0.2">
      <c r="A88" t="s">
        <v>854</v>
      </c>
      <c r="B88" t="s">
        <v>855</v>
      </c>
    </row>
    <row r="89" spans="1:2" x14ac:dyDescent="0.2">
      <c r="A89" t="s">
        <v>856</v>
      </c>
      <c r="B89" t="s">
        <v>857</v>
      </c>
    </row>
    <row r="90" spans="1:2" x14ac:dyDescent="0.2">
      <c r="A90" t="s">
        <v>858</v>
      </c>
      <c r="B90" t="s">
        <v>859</v>
      </c>
    </row>
    <row r="91" spans="1:2" x14ac:dyDescent="0.2">
      <c r="A91" t="s">
        <v>860</v>
      </c>
      <c r="B91" t="s">
        <v>861</v>
      </c>
    </row>
    <row r="92" spans="1:2" x14ac:dyDescent="0.2">
      <c r="A92" t="s">
        <v>862</v>
      </c>
      <c r="B92" t="s">
        <v>863</v>
      </c>
    </row>
    <row r="93" spans="1:2" x14ac:dyDescent="0.2">
      <c r="A93" t="s">
        <v>864</v>
      </c>
      <c r="B93" t="s">
        <v>865</v>
      </c>
    </row>
    <row r="94" spans="1:2" x14ac:dyDescent="0.2">
      <c r="A94" t="s">
        <v>866</v>
      </c>
      <c r="B94" t="s">
        <v>867</v>
      </c>
    </row>
    <row r="95" spans="1:2" x14ac:dyDescent="0.2">
      <c r="A95" t="s">
        <v>868</v>
      </c>
      <c r="B95" t="s">
        <v>869</v>
      </c>
    </row>
    <row r="96" spans="1:2" x14ac:dyDescent="0.2">
      <c r="A96" t="s">
        <v>870</v>
      </c>
      <c r="B96" t="s">
        <v>871</v>
      </c>
    </row>
    <row r="97" spans="1:2" x14ac:dyDescent="0.2">
      <c r="A97" t="s">
        <v>872</v>
      </c>
      <c r="B97" t="s">
        <v>873</v>
      </c>
    </row>
    <row r="98" spans="1:2" x14ac:dyDescent="0.2">
      <c r="A98" t="s">
        <v>874</v>
      </c>
      <c r="B98" t="s">
        <v>875</v>
      </c>
    </row>
    <row r="99" spans="1:2" x14ac:dyDescent="0.2">
      <c r="A99" t="s">
        <v>876</v>
      </c>
      <c r="B99" t="s">
        <v>877</v>
      </c>
    </row>
    <row r="100" spans="1:2" x14ac:dyDescent="0.2">
      <c r="A100" t="s">
        <v>878</v>
      </c>
      <c r="B100" t="s">
        <v>879</v>
      </c>
    </row>
    <row r="101" spans="1:2" x14ac:dyDescent="0.2">
      <c r="A101" t="s">
        <v>880</v>
      </c>
      <c r="B101" t="s">
        <v>881</v>
      </c>
    </row>
    <row r="102" spans="1:2" x14ac:dyDescent="0.2">
      <c r="A102" t="s">
        <v>882</v>
      </c>
      <c r="B102" t="s">
        <v>881</v>
      </c>
    </row>
    <row r="103" spans="1:2" x14ac:dyDescent="0.2">
      <c r="A103" t="s">
        <v>883</v>
      </c>
      <c r="B103" t="s">
        <v>884</v>
      </c>
    </row>
    <row r="104" spans="1:2" x14ac:dyDescent="0.2">
      <c r="A104" t="s">
        <v>885</v>
      </c>
      <c r="B104" t="s">
        <v>886</v>
      </c>
    </row>
    <row r="105" spans="1:2" x14ac:dyDescent="0.2">
      <c r="A105" t="s">
        <v>887</v>
      </c>
      <c r="B105" t="s">
        <v>888</v>
      </c>
    </row>
    <row r="106" spans="1:2" x14ac:dyDescent="0.2">
      <c r="A106" t="s">
        <v>889</v>
      </c>
      <c r="B106" t="s">
        <v>890</v>
      </c>
    </row>
    <row r="107" spans="1:2" x14ac:dyDescent="0.2">
      <c r="A107" t="s">
        <v>891</v>
      </c>
      <c r="B107" t="s">
        <v>892</v>
      </c>
    </row>
    <row r="108" spans="1:2" x14ac:dyDescent="0.2">
      <c r="A108" t="s">
        <v>893</v>
      </c>
      <c r="B108" t="s">
        <v>894</v>
      </c>
    </row>
    <row r="109" spans="1:2" x14ac:dyDescent="0.2">
      <c r="A109" t="s">
        <v>895</v>
      </c>
      <c r="B109" t="s">
        <v>896</v>
      </c>
    </row>
    <row r="110" spans="1:2" x14ac:dyDescent="0.2">
      <c r="A110" t="s">
        <v>897</v>
      </c>
      <c r="B110" t="s">
        <v>898</v>
      </c>
    </row>
    <row r="111" spans="1:2" x14ac:dyDescent="0.2">
      <c r="A111" t="s">
        <v>899</v>
      </c>
      <c r="B111" t="s">
        <v>900</v>
      </c>
    </row>
    <row r="112" spans="1:2" x14ac:dyDescent="0.2">
      <c r="A112" t="s">
        <v>901</v>
      </c>
      <c r="B112" t="s">
        <v>902</v>
      </c>
    </row>
    <row r="113" spans="1:2" x14ac:dyDescent="0.2">
      <c r="A113" t="s">
        <v>903</v>
      </c>
      <c r="B113" t="s">
        <v>904</v>
      </c>
    </row>
    <row r="114" spans="1:2" x14ac:dyDescent="0.2">
      <c r="A114" t="s">
        <v>905</v>
      </c>
      <c r="B114" t="s">
        <v>906</v>
      </c>
    </row>
    <row r="115" spans="1:2" x14ac:dyDescent="0.2">
      <c r="A115" t="s">
        <v>907</v>
      </c>
      <c r="B115" t="s">
        <v>908</v>
      </c>
    </row>
    <row r="116" spans="1:2" x14ac:dyDescent="0.2">
      <c r="A116" t="s">
        <v>909</v>
      </c>
      <c r="B116" t="s">
        <v>910</v>
      </c>
    </row>
    <row r="117" spans="1:2" x14ac:dyDescent="0.2">
      <c r="A117" t="s">
        <v>911</v>
      </c>
      <c r="B117" t="s">
        <v>912</v>
      </c>
    </row>
    <row r="118" spans="1:2" x14ac:dyDescent="0.2">
      <c r="A118" t="s">
        <v>913</v>
      </c>
      <c r="B118" t="s">
        <v>914</v>
      </c>
    </row>
    <row r="119" spans="1:2" x14ac:dyDescent="0.2">
      <c r="A119" t="s">
        <v>915</v>
      </c>
      <c r="B119" t="s">
        <v>916</v>
      </c>
    </row>
    <row r="120" spans="1:2" x14ac:dyDescent="0.2">
      <c r="A120" t="s">
        <v>917</v>
      </c>
      <c r="B120" t="s">
        <v>918</v>
      </c>
    </row>
    <row r="121" spans="1:2" x14ac:dyDescent="0.2">
      <c r="A121" t="s">
        <v>919</v>
      </c>
      <c r="B121" t="s">
        <v>920</v>
      </c>
    </row>
    <row r="122" spans="1:2" x14ac:dyDescent="0.2">
      <c r="A122" t="s">
        <v>921</v>
      </c>
      <c r="B122" t="s">
        <v>922</v>
      </c>
    </row>
    <row r="123" spans="1:2" x14ac:dyDescent="0.2">
      <c r="A123" t="s">
        <v>923</v>
      </c>
      <c r="B123" t="s">
        <v>924</v>
      </c>
    </row>
    <row r="124" spans="1:2" x14ac:dyDescent="0.2">
      <c r="A124" t="s">
        <v>925</v>
      </c>
      <c r="B124" t="s">
        <v>926</v>
      </c>
    </row>
    <row r="125" spans="1:2" x14ac:dyDescent="0.2">
      <c r="A125" t="s">
        <v>927</v>
      </c>
      <c r="B125" t="s">
        <v>928</v>
      </c>
    </row>
    <row r="126" spans="1:2" x14ac:dyDescent="0.2">
      <c r="A126" t="s">
        <v>929</v>
      </c>
      <c r="B126" t="s">
        <v>930</v>
      </c>
    </row>
    <row r="127" spans="1:2" x14ac:dyDescent="0.2">
      <c r="A127" t="s">
        <v>931</v>
      </c>
      <c r="B127" t="s">
        <v>932</v>
      </c>
    </row>
    <row r="128" spans="1:2" x14ac:dyDescent="0.2">
      <c r="A128" t="s">
        <v>933</v>
      </c>
      <c r="B128" t="s">
        <v>934</v>
      </c>
    </row>
    <row r="129" spans="1:2" x14ac:dyDescent="0.2">
      <c r="A129" t="s">
        <v>935</v>
      </c>
      <c r="B129" t="s">
        <v>936</v>
      </c>
    </row>
    <row r="130" spans="1:2" x14ac:dyDescent="0.2">
      <c r="A130" t="s">
        <v>937</v>
      </c>
      <c r="B130" t="s">
        <v>938</v>
      </c>
    </row>
    <row r="131" spans="1:2" x14ac:dyDescent="0.2">
      <c r="A131" t="s">
        <v>939</v>
      </c>
      <c r="B131" t="s">
        <v>940</v>
      </c>
    </row>
    <row r="132" spans="1:2" x14ac:dyDescent="0.2">
      <c r="A132" t="s">
        <v>941</v>
      </c>
      <c r="B132" t="s">
        <v>942</v>
      </c>
    </row>
    <row r="133" spans="1:2" x14ac:dyDescent="0.2">
      <c r="A133" t="s">
        <v>943</v>
      </c>
      <c r="B133" t="s">
        <v>944</v>
      </c>
    </row>
    <row r="134" spans="1:2" x14ac:dyDescent="0.2">
      <c r="A134" t="s">
        <v>945</v>
      </c>
      <c r="B134" t="s">
        <v>946</v>
      </c>
    </row>
    <row r="135" spans="1:2" x14ac:dyDescent="0.2">
      <c r="A135" t="s">
        <v>947</v>
      </c>
      <c r="B135" t="s">
        <v>948</v>
      </c>
    </row>
    <row r="136" spans="1:2" x14ac:dyDescent="0.2">
      <c r="A136" t="s">
        <v>949</v>
      </c>
      <c r="B136" t="s">
        <v>950</v>
      </c>
    </row>
    <row r="137" spans="1:2" x14ac:dyDescent="0.2">
      <c r="A137" t="s">
        <v>951</v>
      </c>
      <c r="B137" t="s">
        <v>952</v>
      </c>
    </row>
    <row r="138" spans="1:2" x14ac:dyDescent="0.2">
      <c r="A138" t="s">
        <v>953</v>
      </c>
      <c r="B138" t="s">
        <v>954</v>
      </c>
    </row>
    <row r="139" spans="1:2" x14ac:dyDescent="0.2">
      <c r="A139" t="s">
        <v>955</v>
      </c>
      <c r="B139" t="s">
        <v>956</v>
      </c>
    </row>
    <row r="140" spans="1:2" x14ac:dyDescent="0.2">
      <c r="A140" t="s">
        <v>957</v>
      </c>
      <c r="B140" t="s">
        <v>958</v>
      </c>
    </row>
    <row r="141" spans="1:2" x14ac:dyDescent="0.2">
      <c r="A141" t="s">
        <v>959</v>
      </c>
      <c r="B141" t="s">
        <v>960</v>
      </c>
    </row>
    <row r="142" spans="1:2" x14ac:dyDescent="0.2">
      <c r="A142" t="s">
        <v>961</v>
      </c>
      <c r="B142" t="s">
        <v>962</v>
      </c>
    </row>
    <row r="143" spans="1:2" x14ac:dyDescent="0.2">
      <c r="A143" t="s">
        <v>963</v>
      </c>
      <c r="B143" t="s">
        <v>964</v>
      </c>
    </row>
    <row r="144" spans="1:2" x14ac:dyDescent="0.2">
      <c r="A144" t="s">
        <v>965</v>
      </c>
      <c r="B144" t="s">
        <v>966</v>
      </c>
    </row>
    <row r="145" spans="1:2" x14ac:dyDescent="0.2">
      <c r="A145" t="s">
        <v>967</v>
      </c>
      <c r="B145" t="s">
        <v>968</v>
      </c>
    </row>
    <row r="146" spans="1:2" x14ac:dyDescent="0.2">
      <c r="A146" t="s">
        <v>969</v>
      </c>
      <c r="B146" t="s">
        <v>970</v>
      </c>
    </row>
    <row r="147" spans="1:2" x14ac:dyDescent="0.2">
      <c r="A147" t="s">
        <v>971</v>
      </c>
      <c r="B147" t="s">
        <v>972</v>
      </c>
    </row>
    <row r="148" spans="1:2" x14ac:dyDescent="0.2">
      <c r="A148" t="s">
        <v>973</v>
      </c>
      <c r="B148" t="s">
        <v>974</v>
      </c>
    </row>
    <row r="149" spans="1:2" x14ac:dyDescent="0.2">
      <c r="A149" t="s">
        <v>975</v>
      </c>
      <c r="B149" t="s">
        <v>976</v>
      </c>
    </row>
    <row r="150" spans="1:2" x14ac:dyDescent="0.2">
      <c r="A150" t="s">
        <v>977</v>
      </c>
      <c r="B150" t="s">
        <v>978</v>
      </c>
    </row>
    <row r="151" spans="1:2" x14ac:dyDescent="0.2">
      <c r="A151" t="s">
        <v>979</v>
      </c>
      <c r="B151" t="s">
        <v>881</v>
      </c>
    </row>
    <row r="152" spans="1:2" x14ac:dyDescent="0.2">
      <c r="A152" t="s">
        <v>980</v>
      </c>
      <c r="B152" t="s">
        <v>981</v>
      </c>
    </row>
    <row r="153" spans="1:2" x14ac:dyDescent="0.2">
      <c r="A153" t="s">
        <v>982</v>
      </c>
      <c r="B153" t="s">
        <v>983</v>
      </c>
    </row>
    <row r="154" spans="1:2" x14ac:dyDescent="0.2">
      <c r="A154" t="s">
        <v>984</v>
      </c>
      <c r="B154" t="s">
        <v>985</v>
      </c>
    </row>
    <row r="155" spans="1:2" x14ac:dyDescent="0.2">
      <c r="A155" t="s">
        <v>986</v>
      </c>
      <c r="B155" t="s">
        <v>987</v>
      </c>
    </row>
    <row r="156" spans="1:2" x14ac:dyDescent="0.2">
      <c r="A156" t="s">
        <v>988</v>
      </c>
      <c r="B156" t="s">
        <v>989</v>
      </c>
    </row>
    <row r="157" spans="1:2" x14ac:dyDescent="0.2">
      <c r="A157" t="s">
        <v>990</v>
      </c>
      <c r="B157" t="s">
        <v>991</v>
      </c>
    </row>
    <row r="158" spans="1:2" x14ac:dyDescent="0.2">
      <c r="A158" t="s">
        <v>992</v>
      </c>
      <c r="B158" t="s">
        <v>993</v>
      </c>
    </row>
    <row r="159" spans="1:2" x14ac:dyDescent="0.2">
      <c r="A159" t="s">
        <v>994</v>
      </c>
      <c r="B159" t="s">
        <v>995</v>
      </c>
    </row>
    <row r="160" spans="1:2" x14ac:dyDescent="0.2">
      <c r="A160" t="s">
        <v>996</v>
      </c>
      <c r="B160" t="s">
        <v>890</v>
      </c>
    </row>
    <row r="161" spans="1:2" x14ac:dyDescent="0.2">
      <c r="A161" t="s">
        <v>997</v>
      </c>
      <c r="B161" t="s">
        <v>998</v>
      </c>
    </row>
    <row r="162" spans="1:2" x14ac:dyDescent="0.2">
      <c r="A162" t="s">
        <v>999</v>
      </c>
      <c r="B162" t="s">
        <v>1000</v>
      </c>
    </row>
    <row r="163" spans="1:2" x14ac:dyDescent="0.2">
      <c r="A163" t="s">
        <v>1001</v>
      </c>
      <c r="B163" t="s">
        <v>1002</v>
      </c>
    </row>
    <row r="164" spans="1:2" x14ac:dyDescent="0.2">
      <c r="A164" t="s">
        <v>1003</v>
      </c>
      <c r="B164" t="s">
        <v>1004</v>
      </c>
    </row>
    <row r="165" spans="1:2" x14ac:dyDescent="0.2">
      <c r="A165" t="s">
        <v>1005</v>
      </c>
      <c r="B165" t="s">
        <v>1006</v>
      </c>
    </row>
    <row r="166" spans="1:2" x14ac:dyDescent="0.2">
      <c r="A166" t="s">
        <v>1007</v>
      </c>
      <c r="B166" t="s">
        <v>1008</v>
      </c>
    </row>
    <row r="167" spans="1:2" x14ac:dyDescent="0.2">
      <c r="A167" t="s">
        <v>1009</v>
      </c>
      <c r="B167" t="s">
        <v>1010</v>
      </c>
    </row>
    <row r="168" spans="1:2" x14ac:dyDescent="0.2">
      <c r="A168" t="s">
        <v>1011</v>
      </c>
      <c r="B168" t="s">
        <v>1012</v>
      </c>
    </row>
    <row r="169" spans="1:2" x14ac:dyDescent="0.2">
      <c r="A169" t="s">
        <v>1013</v>
      </c>
      <c r="B169" t="s">
        <v>1014</v>
      </c>
    </row>
    <row r="170" spans="1:2" x14ac:dyDescent="0.2">
      <c r="A170" t="s">
        <v>1015</v>
      </c>
      <c r="B170" t="s">
        <v>1016</v>
      </c>
    </row>
    <row r="171" spans="1:2" x14ac:dyDescent="0.2">
      <c r="A171" t="s">
        <v>1017</v>
      </c>
      <c r="B171" t="s">
        <v>1018</v>
      </c>
    </row>
    <row r="172" spans="1:2" x14ac:dyDescent="0.2">
      <c r="A172" t="s">
        <v>1019</v>
      </c>
      <c r="B172" t="s">
        <v>1020</v>
      </c>
    </row>
    <row r="173" spans="1:2" x14ac:dyDescent="0.2">
      <c r="A173" t="s">
        <v>1021</v>
      </c>
      <c r="B173" t="s">
        <v>1022</v>
      </c>
    </row>
    <row r="174" spans="1:2" x14ac:dyDescent="0.2">
      <c r="A174" t="s">
        <v>1023</v>
      </c>
      <c r="B174" t="s">
        <v>1024</v>
      </c>
    </row>
    <row r="175" spans="1:2" x14ac:dyDescent="0.2">
      <c r="A175" t="s">
        <v>1025</v>
      </c>
      <c r="B175" t="s">
        <v>1026</v>
      </c>
    </row>
    <row r="176" spans="1:2" x14ac:dyDescent="0.2">
      <c r="A176" t="s">
        <v>1027</v>
      </c>
      <c r="B176" t="s">
        <v>1028</v>
      </c>
    </row>
    <row r="177" spans="1:2" x14ac:dyDescent="0.2">
      <c r="A177" t="s">
        <v>1029</v>
      </c>
      <c r="B177" t="s">
        <v>1030</v>
      </c>
    </row>
    <row r="178" spans="1:2" x14ac:dyDescent="0.2">
      <c r="A178" t="s">
        <v>1031</v>
      </c>
      <c r="B178" t="s">
        <v>1032</v>
      </c>
    </row>
    <row r="179" spans="1:2" x14ac:dyDescent="0.2">
      <c r="A179" t="s">
        <v>1033</v>
      </c>
      <c r="B179" t="s">
        <v>920</v>
      </c>
    </row>
    <row r="180" spans="1:2" x14ac:dyDescent="0.2">
      <c r="A180" t="s">
        <v>1034</v>
      </c>
      <c r="B180" t="s">
        <v>922</v>
      </c>
    </row>
    <row r="181" spans="1:2" x14ac:dyDescent="0.2">
      <c r="A181" t="s">
        <v>1035</v>
      </c>
      <c r="B181" t="s">
        <v>924</v>
      </c>
    </row>
    <row r="182" spans="1:2" x14ac:dyDescent="0.2">
      <c r="A182" t="s">
        <v>1036</v>
      </c>
      <c r="B182" t="s">
        <v>926</v>
      </c>
    </row>
    <row r="183" spans="1:2" x14ac:dyDescent="0.2">
      <c r="A183" t="s">
        <v>1037</v>
      </c>
      <c r="B183" t="s">
        <v>928</v>
      </c>
    </row>
    <row r="184" spans="1:2" x14ac:dyDescent="0.2">
      <c r="A184" t="s">
        <v>1038</v>
      </c>
      <c r="B184" t="s">
        <v>930</v>
      </c>
    </row>
    <row r="185" spans="1:2" x14ac:dyDescent="0.2">
      <c r="A185" t="s">
        <v>1039</v>
      </c>
      <c r="B185" t="s">
        <v>1040</v>
      </c>
    </row>
    <row r="186" spans="1:2" x14ac:dyDescent="0.2">
      <c r="A186" t="s">
        <v>1041</v>
      </c>
      <c r="B186" t="s">
        <v>1042</v>
      </c>
    </row>
    <row r="187" spans="1:2" x14ac:dyDescent="0.2">
      <c r="A187" t="s">
        <v>1043</v>
      </c>
      <c r="B187" t="s">
        <v>936</v>
      </c>
    </row>
    <row r="188" spans="1:2" x14ac:dyDescent="0.2">
      <c r="A188" t="s">
        <v>1044</v>
      </c>
      <c r="B188" t="s">
        <v>938</v>
      </c>
    </row>
    <row r="189" spans="1:2" x14ac:dyDescent="0.2">
      <c r="A189" t="s">
        <v>1045</v>
      </c>
      <c r="B189" t="s">
        <v>940</v>
      </c>
    </row>
    <row r="190" spans="1:2" x14ac:dyDescent="0.2">
      <c r="A190" t="s">
        <v>1046</v>
      </c>
      <c r="B190" t="s">
        <v>942</v>
      </c>
    </row>
    <row r="191" spans="1:2" x14ac:dyDescent="0.2">
      <c r="A191" t="s">
        <v>1047</v>
      </c>
      <c r="B191" t="s">
        <v>944</v>
      </c>
    </row>
    <row r="192" spans="1:2" x14ac:dyDescent="0.2">
      <c r="A192" t="s">
        <v>1048</v>
      </c>
      <c r="B192" t="s">
        <v>946</v>
      </c>
    </row>
    <row r="193" spans="1:2" x14ac:dyDescent="0.2">
      <c r="A193" t="s">
        <v>1049</v>
      </c>
      <c r="B193" t="s">
        <v>948</v>
      </c>
    </row>
    <row r="194" spans="1:2" x14ac:dyDescent="0.2">
      <c r="A194" t="s">
        <v>1050</v>
      </c>
      <c r="B194" t="s">
        <v>950</v>
      </c>
    </row>
    <row r="195" spans="1:2" x14ac:dyDescent="0.2">
      <c r="A195" t="s">
        <v>1051</v>
      </c>
      <c r="B195" t="s">
        <v>954</v>
      </c>
    </row>
    <row r="196" spans="1:2" x14ac:dyDescent="0.2">
      <c r="A196" t="s">
        <v>1052</v>
      </c>
      <c r="B196" t="s">
        <v>1053</v>
      </c>
    </row>
    <row r="197" spans="1:2" x14ac:dyDescent="0.2">
      <c r="A197" t="s">
        <v>1054</v>
      </c>
      <c r="B197" t="s">
        <v>960</v>
      </c>
    </row>
    <row r="198" spans="1:2" x14ac:dyDescent="0.2">
      <c r="A198" t="s">
        <v>1055</v>
      </c>
      <c r="B198" t="s">
        <v>1056</v>
      </c>
    </row>
    <row r="199" spans="1:2" x14ac:dyDescent="0.2">
      <c r="A199" t="s">
        <v>1057</v>
      </c>
      <c r="B199" t="s">
        <v>1058</v>
      </c>
    </row>
    <row r="200" spans="1:2" x14ac:dyDescent="0.2">
      <c r="A200" t="s">
        <v>1059</v>
      </c>
      <c r="B200" t="s">
        <v>1060</v>
      </c>
    </row>
    <row r="201" spans="1:2" x14ac:dyDescent="0.2">
      <c r="A201" t="s">
        <v>1061</v>
      </c>
      <c r="B201" t="s">
        <v>1062</v>
      </c>
    </row>
    <row r="202" spans="1:2" x14ac:dyDescent="0.2">
      <c r="A202" t="s">
        <v>1063</v>
      </c>
      <c r="B202" t="s">
        <v>1064</v>
      </c>
    </row>
    <row r="203" spans="1:2" x14ac:dyDescent="0.2">
      <c r="A203" t="s">
        <v>1065</v>
      </c>
      <c r="B203" t="s">
        <v>1066</v>
      </c>
    </row>
    <row r="204" spans="1:2" x14ac:dyDescent="0.2">
      <c r="A204" t="s">
        <v>1067</v>
      </c>
      <c r="B204" t="s">
        <v>1068</v>
      </c>
    </row>
    <row r="205" spans="1:2" x14ac:dyDescent="0.2">
      <c r="A205" t="s">
        <v>1069</v>
      </c>
      <c r="B205" t="s">
        <v>278</v>
      </c>
    </row>
    <row r="206" spans="1:2" x14ac:dyDescent="0.2">
      <c r="A206" t="s">
        <v>1070</v>
      </c>
      <c r="B206" t="s">
        <v>1071</v>
      </c>
    </row>
    <row r="207" spans="1:2" x14ac:dyDescent="0.2">
      <c r="A207" t="s">
        <v>1072</v>
      </c>
      <c r="B207" t="s">
        <v>1073</v>
      </c>
    </row>
    <row r="208" spans="1:2" x14ac:dyDescent="0.2">
      <c r="A208" t="s">
        <v>1074</v>
      </c>
      <c r="B208" t="s">
        <v>1075</v>
      </c>
    </row>
    <row r="209" spans="1:2" x14ac:dyDescent="0.2">
      <c r="A209" t="s">
        <v>1076</v>
      </c>
      <c r="B209" t="s">
        <v>1077</v>
      </c>
    </row>
    <row r="210" spans="1:2" x14ac:dyDescent="0.2">
      <c r="A210" t="s">
        <v>1078</v>
      </c>
      <c r="B210" t="s">
        <v>1079</v>
      </c>
    </row>
    <row r="211" spans="1:2" x14ac:dyDescent="0.2">
      <c r="A211" t="s">
        <v>1080</v>
      </c>
      <c r="B211" t="s">
        <v>1081</v>
      </c>
    </row>
    <row r="212" spans="1:2" x14ac:dyDescent="0.2">
      <c r="A212" t="s">
        <v>1082</v>
      </c>
      <c r="B212" t="s">
        <v>1083</v>
      </c>
    </row>
    <row r="213" spans="1:2" x14ac:dyDescent="0.2">
      <c r="A213" t="s">
        <v>1084</v>
      </c>
      <c r="B213" t="s">
        <v>1085</v>
      </c>
    </row>
    <row r="214" spans="1:2" x14ac:dyDescent="0.2">
      <c r="A214" t="s">
        <v>1086</v>
      </c>
      <c r="B214" t="s">
        <v>1087</v>
      </c>
    </row>
    <row r="215" spans="1:2" x14ac:dyDescent="0.2">
      <c r="A215" t="s">
        <v>1088</v>
      </c>
      <c r="B215" t="s">
        <v>1089</v>
      </c>
    </row>
    <row r="216" spans="1:2" x14ac:dyDescent="0.2">
      <c r="A216" t="s">
        <v>1090</v>
      </c>
      <c r="B216" t="s">
        <v>1091</v>
      </c>
    </row>
    <row r="217" spans="1:2" x14ac:dyDescent="0.2">
      <c r="A217" t="s">
        <v>1092</v>
      </c>
      <c r="B217" t="s">
        <v>1093</v>
      </c>
    </row>
    <row r="218" spans="1:2" x14ac:dyDescent="0.2">
      <c r="A218" t="s">
        <v>1094</v>
      </c>
      <c r="B218" t="s">
        <v>1095</v>
      </c>
    </row>
    <row r="219" spans="1:2" x14ac:dyDescent="0.2">
      <c r="A219" t="s">
        <v>1096</v>
      </c>
      <c r="B219" t="s">
        <v>1097</v>
      </c>
    </row>
    <row r="220" spans="1:2" x14ac:dyDescent="0.2">
      <c r="A220" t="s">
        <v>1098</v>
      </c>
      <c r="B220" t="s">
        <v>1099</v>
      </c>
    </row>
    <row r="221" spans="1:2" x14ac:dyDescent="0.2">
      <c r="A221" t="s">
        <v>1100</v>
      </c>
      <c r="B221" t="s">
        <v>1101</v>
      </c>
    </row>
    <row r="222" spans="1:2" x14ac:dyDescent="0.2">
      <c r="A222" t="s">
        <v>1102</v>
      </c>
      <c r="B222" t="s">
        <v>1103</v>
      </c>
    </row>
    <row r="223" spans="1:2" x14ac:dyDescent="0.2">
      <c r="A223" t="s">
        <v>1104</v>
      </c>
      <c r="B223" t="s">
        <v>1105</v>
      </c>
    </row>
    <row r="224" spans="1:2" x14ac:dyDescent="0.2">
      <c r="A224" t="s">
        <v>1106</v>
      </c>
      <c r="B224" t="s">
        <v>1107</v>
      </c>
    </row>
    <row r="225" spans="1:2" x14ac:dyDescent="0.2">
      <c r="A225" t="s">
        <v>1108</v>
      </c>
      <c r="B225" t="s">
        <v>1109</v>
      </c>
    </row>
    <row r="226" spans="1:2" x14ac:dyDescent="0.2">
      <c r="A226" t="s">
        <v>1110</v>
      </c>
      <c r="B226" t="s">
        <v>1111</v>
      </c>
    </row>
    <row r="227" spans="1:2" x14ac:dyDescent="0.2">
      <c r="A227" t="s">
        <v>1112</v>
      </c>
      <c r="B227" t="s">
        <v>1113</v>
      </c>
    </row>
    <row r="228" spans="1:2" x14ac:dyDescent="0.2">
      <c r="A228" t="s">
        <v>1114</v>
      </c>
      <c r="B228" t="s">
        <v>1115</v>
      </c>
    </row>
    <row r="229" spans="1:2" x14ac:dyDescent="0.2">
      <c r="A229" t="s">
        <v>1116</v>
      </c>
      <c r="B229" t="s">
        <v>1117</v>
      </c>
    </row>
    <row r="230" spans="1:2" x14ac:dyDescent="0.2">
      <c r="A230" t="s">
        <v>1118</v>
      </c>
      <c r="B230" t="s">
        <v>1119</v>
      </c>
    </row>
    <row r="231" spans="1:2" x14ac:dyDescent="0.2">
      <c r="A231" t="s">
        <v>1120</v>
      </c>
      <c r="B231" t="s">
        <v>1121</v>
      </c>
    </row>
    <row r="232" spans="1:2" x14ac:dyDescent="0.2">
      <c r="A232" t="s">
        <v>1122</v>
      </c>
      <c r="B232" t="s">
        <v>1123</v>
      </c>
    </row>
    <row r="233" spans="1:2" x14ac:dyDescent="0.2">
      <c r="A233" t="s">
        <v>1124</v>
      </c>
      <c r="B233" t="s">
        <v>1125</v>
      </c>
    </row>
    <row r="234" spans="1:2" x14ac:dyDescent="0.2">
      <c r="A234" t="s">
        <v>1126</v>
      </c>
      <c r="B234" t="s">
        <v>1127</v>
      </c>
    </row>
    <row r="235" spans="1:2" x14ac:dyDescent="0.2">
      <c r="A235" t="s">
        <v>1128</v>
      </c>
      <c r="B235" t="s">
        <v>1129</v>
      </c>
    </row>
    <row r="236" spans="1:2" x14ac:dyDescent="0.2">
      <c r="A236" t="s">
        <v>1130</v>
      </c>
      <c r="B236" t="s">
        <v>1131</v>
      </c>
    </row>
    <row r="237" spans="1:2" x14ac:dyDescent="0.2">
      <c r="A237" t="s">
        <v>1132</v>
      </c>
      <c r="B237" t="s">
        <v>1133</v>
      </c>
    </row>
    <row r="238" spans="1:2" x14ac:dyDescent="0.2">
      <c r="A238" t="s">
        <v>1134</v>
      </c>
      <c r="B238" t="s">
        <v>1135</v>
      </c>
    </row>
    <row r="239" spans="1:2" x14ac:dyDescent="0.2">
      <c r="A239" t="s">
        <v>1136</v>
      </c>
      <c r="B239" t="s">
        <v>1137</v>
      </c>
    </row>
    <row r="240" spans="1:2" x14ac:dyDescent="0.2">
      <c r="A240" t="s">
        <v>1138</v>
      </c>
      <c r="B240" t="s">
        <v>1139</v>
      </c>
    </row>
    <row r="241" spans="1:2" x14ac:dyDescent="0.2">
      <c r="A241" t="s">
        <v>1140</v>
      </c>
      <c r="B241" t="s">
        <v>1141</v>
      </c>
    </row>
    <row r="242" spans="1:2" x14ac:dyDescent="0.2">
      <c r="A242" t="s">
        <v>1142</v>
      </c>
      <c r="B242" t="s">
        <v>1143</v>
      </c>
    </row>
    <row r="243" spans="1:2" x14ac:dyDescent="0.2">
      <c r="A243" t="s">
        <v>1144</v>
      </c>
      <c r="B243" t="s">
        <v>1145</v>
      </c>
    </row>
    <row r="244" spans="1:2" x14ac:dyDescent="0.2">
      <c r="A244" t="s">
        <v>1146</v>
      </c>
      <c r="B244" t="s">
        <v>1147</v>
      </c>
    </row>
    <row r="245" spans="1:2" x14ac:dyDescent="0.2">
      <c r="A245" t="s">
        <v>1148</v>
      </c>
      <c r="B245" t="s">
        <v>1149</v>
      </c>
    </row>
    <row r="246" spans="1:2" x14ac:dyDescent="0.2">
      <c r="A246" t="s">
        <v>1150</v>
      </c>
      <c r="B246" t="s">
        <v>1151</v>
      </c>
    </row>
    <row r="247" spans="1:2" x14ac:dyDescent="0.2">
      <c r="A247" t="s">
        <v>1152</v>
      </c>
      <c r="B247" t="s">
        <v>1153</v>
      </c>
    </row>
    <row r="248" spans="1:2" x14ac:dyDescent="0.2">
      <c r="A248" t="s">
        <v>1154</v>
      </c>
      <c r="B248" t="s">
        <v>1155</v>
      </c>
    </row>
    <row r="249" spans="1:2" x14ac:dyDescent="0.2">
      <c r="A249" t="s">
        <v>1156</v>
      </c>
      <c r="B249" t="s">
        <v>1157</v>
      </c>
    </row>
    <row r="250" spans="1:2" x14ac:dyDescent="0.2">
      <c r="A250" t="s">
        <v>1158</v>
      </c>
      <c r="B250" t="s">
        <v>1159</v>
      </c>
    </row>
    <row r="251" spans="1:2" x14ac:dyDescent="0.2">
      <c r="A251" t="s">
        <v>1160</v>
      </c>
      <c r="B251" t="s">
        <v>1161</v>
      </c>
    </row>
    <row r="252" spans="1:2" x14ac:dyDescent="0.2">
      <c r="A252" t="s">
        <v>1162</v>
      </c>
      <c r="B252" t="s">
        <v>1163</v>
      </c>
    </row>
    <row r="253" spans="1:2" x14ac:dyDescent="0.2">
      <c r="A253" t="s">
        <v>1164</v>
      </c>
      <c r="B253" t="s">
        <v>1165</v>
      </c>
    </row>
    <row r="254" spans="1:2" x14ac:dyDescent="0.2">
      <c r="A254" t="s">
        <v>1166</v>
      </c>
      <c r="B254" t="s">
        <v>1167</v>
      </c>
    </row>
    <row r="255" spans="1:2" x14ac:dyDescent="0.2">
      <c r="A255" t="s">
        <v>1168</v>
      </c>
      <c r="B255" t="s">
        <v>1169</v>
      </c>
    </row>
    <row r="256" spans="1:2" x14ac:dyDescent="0.2">
      <c r="A256" t="s">
        <v>1170</v>
      </c>
      <c r="B256" t="s">
        <v>1171</v>
      </c>
    </row>
    <row r="257" spans="1:2" x14ac:dyDescent="0.2">
      <c r="A257" t="s">
        <v>1172</v>
      </c>
      <c r="B257" t="s">
        <v>1173</v>
      </c>
    </row>
    <row r="258" spans="1:2" x14ac:dyDescent="0.2">
      <c r="A258" t="s">
        <v>1174</v>
      </c>
      <c r="B258" t="s">
        <v>1175</v>
      </c>
    </row>
    <row r="259" spans="1:2" x14ac:dyDescent="0.2">
      <c r="A259" t="s">
        <v>1176</v>
      </c>
      <c r="B259" t="s">
        <v>1177</v>
      </c>
    </row>
    <row r="260" spans="1:2" x14ac:dyDescent="0.2">
      <c r="A260" t="s">
        <v>1178</v>
      </c>
      <c r="B260" t="s">
        <v>1179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2"/>
  <sheetViews>
    <sheetView showGridLines="0" zoomScaleNormal="100" workbookViewId="0">
      <selection activeCell="I14" sqref="I14"/>
    </sheetView>
  </sheetViews>
  <sheetFormatPr defaultRowHeight="12.75" x14ac:dyDescent="0.2"/>
  <cols>
    <col min="1" max="1" width="4.42578125" style="31" customWidth="1"/>
    <col min="2" max="2" width="14.28515625" style="31" customWidth="1"/>
    <col min="3" max="3" width="73.85546875" style="31" customWidth="1"/>
    <col min="4" max="4" width="1.7109375" style="31" customWidth="1"/>
    <col min="5" max="256" width="9.140625" style="31"/>
    <col min="257" max="257" width="4.42578125" style="31" customWidth="1"/>
    <col min="258" max="258" width="14.28515625" style="31" customWidth="1"/>
    <col min="259" max="259" width="73.85546875" style="31" customWidth="1"/>
    <col min="260" max="260" width="1.7109375" style="31" customWidth="1"/>
    <col min="261" max="512" width="9.140625" style="31"/>
    <col min="513" max="513" width="4.42578125" style="31" customWidth="1"/>
    <col min="514" max="514" width="14.28515625" style="31" customWidth="1"/>
    <col min="515" max="515" width="73.85546875" style="31" customWidth="1"/>
    <col min="516" max="516" width="1.7109375" style="31" customWidth="1"/>
    <col min="517" max="768" width="9.140625" style="31"/>
    <col min="769" max="769" width="4.42578125" style="31" customWidth="1"/>
    <col min="770" max="770" width="14.28515625" style="31" customWidth="1"/>
    <col min="771" max="771" width="73.85546875" style="31" customWidth="1"/>
    <col min="772" max="772" width="1.7109375" style="31" customWidth="1"/>
    <col min="773" max="1024" width="9.140625" style="31"/>
    <col min="1025" max="1025" width="4.42578125" style="31" customWidth="1"/>
    <col min="1026" max="1026" width="14.28515625" style="31" customWidth="1"/>
    <col min="1027" max="1027" width="73.85546875" style="31" customWidth="1"/>
    <col min="1028" max="1028" width="1.7109375" style="31" customWidth="1"/>
    <col min="1029" max="1280" width="9.140625" style="31"/>
    <col min="1281" max="1281" width="4.42578125" style="31" customWidth="1"/>
    <col min="1282" max="1282" width="14.28515625" style="31" customWidth="1"/>
    <col min="1283" max="1283" width="73.85546875" style="31" customWidth="1"/>
    <col min="1284" max="1284" width="1.7109375" style="31" customWidth="1"/>
    <col min="1285" max="1536" width="9.140625" style="31"/>
    <col min="1537" max="1537" width="4.42578125" style="31" customWidth="1"/>
    <col min="1538" max="1538" width="14.28515625" style="31" customWidth="1"/>
    <col min="1539" max="1539" width="73.85546875" style="31" customWidth="1"/>
    <col min="1540" max="1540" width="1.7109375" style="31" customWidth="1"/>
    <col min="1541" max="1792" width="9.140625" style="31"/>
    <col min="1793" max="1793" width="4.42578125" style="31" customWidth="1"/>
    <col min="1794" max="1794" width="14.28515625" style="31" customWidth="1"/>
    <col min="1795" max="1795" width="73.85546875" style="31" customWidth="1"/>
    <col min="1796" max="1796" width="1.7109375" style="31" customWidth="1"/>
    <col min="1797" max="2048" width="9.140625" style="31"/>
    <col min="2049" max="2049" width="4.42578125" style="31" customWidth="1"/>
    <col min="2050" max="2050" width="14.28515625" style="31" customWidth="1"/>
    <col min="2051" max="2051" width="73.85546875" style="31" customWidth="1"/>
    <col min="2052" max="2052" width="1.7109375" style="31" customWidth="1"/>
    <col min="2053" max="2304" width="9.140625" style="31"/>
    <col min="2305" max="2305" width="4.42578125" style="31" customWidth="1"/>
    <col min="2306" max="2306" width="14.28515625" style="31" customWidth="1"/>
    <col min="2307" max="2307" width="73.85546875" style="31" customWidth="1"/>
    <col min="2308" max="2308" width="1.7109375" style="31" customWidth="1"/>
    <col min="2309" max="2560" width="9.140625" style="31"/>
    <col min="2561" max="2561" width="4.42578125" style="31" customWidth="1"/>
    <col min="2562" max="2562" width="14.28515625" style="31" customWidth="1"/>
    <col min="2563" max="2563" width="73.85546875" style="31" customWidth="1"/>
    <col min="2564" max="2564" width="1.7109375" style="31" customWidth="1"/>
    <col min="2565" max="2816" width="9.140625" style="31"/>
    <col min="2817" max="2817" width="4.42578125" style="31" customWidth="1"/>
    <col min="2818" max="2818" width="14.28515625" style="31" customWidth="1"/>
    <col min="2819" max="2819" width="73.85546875" style="31" customWidth="1"/>
    <col min="2820" max="2820" width="1.7109375" style="31" customWidth="1"/>
    <col min="2821" max="3072" width="9.140625" style="31"/>
    <col min="3073" max="3073" width="4.42578125" style="31" customWidth="1"/>
    <col min="3074" max="3074" width="14.28515625" style="31" customWidth="1"/>
    <col min="3075" max="3075" width="73.85546875" style="31" customWidth="1"/>
    <col min="3076" max="3076" width="1.7109375" style="31" customWidth="1"/>
    <col min="3077" max="3328" width="9.140625" style="31"/>
    <col min="3329" max="3329" width="4.42578125" style="31" customWidth="1"/>
    <col min="3330" max="3330" width="14.28515625" style="31" customWidth="1"/>
    <col min="3331" max="3331" width="73.85546875" style="31" customWidth="1"/>
    <col min="3332" max="3332" width="1.7109375" style="31" customWidth="1"/>
    <col min="3333" max="3584" width="9.140625" style="31"/>
    <col min="3585" max="3585" width="4.42578125" style="31" customWidth="1"/>
    <col min="3586" max="3586" width="14.28515625" style="31" customWidth="1"/>
    <col min="3587" max="3587" width="73.85546875" style="31" customWidth="1"/>
    <col min="3588" max="3588" width="1.7109375" style="31" customWidth="1"/>
    <col min="3589" max="3840" width="9.140625" style="31"/>
    <col min="3841" max="3841" width="4.42578125" style="31" customWidth="1"/>
    <col min="3842" max="3842" width="14.28515625" style="31" customWidth="1"/>
    <col min="3843" max="3843" width="73.85546875" style="31" customWidth="1"/>
    <col min="3844" max="3844" width="1.7109375" style="31" customWidth="1"/>
    <col min="3845" max="4096" width="9.140625" style="31"/>
    <col min="4097" max="4097" width="4.42578125" style="31" customWidth="1"/>
    <col min="4098" max="4098" width="14.28515625" style="31" customWidth="1"/>
    <col min="4099" max="4099" width="73.85546875" style="31" customWidth="1"/>
    <col min="4100" max="4100" width="1.7109375" style="31" customWidth="1"/>
    <col min="4101" max="4352" width="9.140625" style="31"/>
    <col min="4353" max="4353" width="4.42578125" style="31" customWidth="1"/>
    <col min="4354" max="4354" width="14.28515625" style="31" customWidth="1"/>
    <col min="4355" max="4355" width="73.85546875" style="31" customWidth="1"/>
    <col min="4356" max="4356" width="1.7109375" style="31" customWidth="1"/>
    <col min="4357" max="4608" width="9.140625" style="31"/>
    <col min="4609" max="4609" width="4.42578125" style="31" customWidth="1"/>
    <col min="4610" max="4610" width="14.28515625" style="31" customWidth="1"/>
    <col min="4611" max="4611" width="73.85546875" style="31" customWidth="1"/>
    <col min="4612" max="4612" width="1.7109375" style="31" customWidth="1"/>
    <col min="4613" max="4864" width="9.140625" style="31"/>
    <col min="4865" max="4865" width="4.42578125" style="31" customWidth="1"/>
    <col min="4866" max="4866" width="14.28515625" style="31" customWidth="1"/>
    <col min="4867" max="4867" width="73.85546875" style="31" customWidth="1"/>
    <col min="4868" max="4868" width="1.7109375" style="31" customWidth="1"/>
    <col min="4869" max="5120" width="9.140625" style="31"/>
    <col min="5121" max="5121" width="4.42578125" style="31" customWidth="1"/>
    <col min="5122" max="5122" width="14.28515625" style="31" customWidth="1"/>
    <col min="5123" max="5123" width="73.85546875" style="31" customWidth="1"/>
    <col min="5124" max="5124" width="1.7109375" style="31" customWidth="1"/>
    <col min="5125" max="5376" width="9.140625" style="31"/>
    <col min="5377" max="5377" width="4.42578125" style="31" customWidth="1"/>
    <col min="5378" max="5378" width="14.28515625" style="31" customWidth="1"/>
    <col min="5379" max="5379" width="73.85546875" style="31" customWidth="1"/>
    <col min="5380" max="5380" width="1.7109375" style="31" customWidth="1"/>
    <col min="5381" max="5632" width="9.140625" style="31"/>
    <col min="5633" max="5633" width="4.42578125" style="31" customWidth="1"/>
    <col min="5634" max="5634" width="14.28515625" style="31" customWidth="1"/>
    <col min="5635" max="5635" width="73.85546875" style="31" customWidth="1"/>
    <col min="5636" max="5636" width="1.7109375" style="31" customWidth="1"/>
    <col min="5637" max="5888" width="9.140625" style="31"/>
    <col min="5889" max="5889" width="4.42578125" style="31" customWidth="1"/>
    <col min="5890" max="5890" width="14.28515625" style="31" customWidth="1"/>
    <col min="5891" max="5891" width="73.85546875" style="31" customWidth="1"/>
    <col min="5892" max="5892" width="1.7109375" style="31" customWidth="1"/>
    <col min="5893" max="6144" width="9.140625" style="31"/>
    <col min="6145" max="6145" width="4.42578125" style="31" customWidth="1"/>
    <col min="6146" max="6146" width="14.28515625" style="31" customWidth="1"/>
    <col min="6147" max="6147" width="73.85546875" style="31" customWidth="1"/>
    <col min="6148" max="6148" width="1.7109375" style="31" customWidth="1"/>
    <col min="6149" max="6400" width="9.140625" style="31"/>
    <col min="6401" max="6401" width="4.42578125" style="31" customWidth="1"/>
    <col min="6402" max="6402" width="14.28515625" style="31" customWidth="1"/>
    <col min="6403" max="6403" width="73.85546875" style="31" customWidth="1"/>
    <col min="6404" max="6404" width="1.7109375" style="31" customWidth="1"/>
    <col min="6405" max="6656" width="9.140625" style="31"/>
    <col min="6657" max="6657" width="4.42578125" style="31" customWidth="1"/>
    <col min="6658" max="6658" width="14.28515625" style="31" customWidth="1"/>
    <col min="6659" max="6659" width="73.85546875" style="31" customWidth="1"/>
    <col min="6660" max="6660" width="1.7109375" style="31" customWidth="1"/>
    <col min="6661" max="6912" width="9.140625" style="31"/>
    <col min="6913" max="6913" width="4.42578125" style="31" customWidth="1"/>
    <col min="6914" max="6914" width="14.28515625" style="31" customWidth="1"/>
    <col min="6915" max="6915" width="73.85546875" style="31" customWidth="1"/>
    <col min="6916" max="6916" width="1.7109375" style="31" customWidth="1"/>
    <col min="6917" max="7168" width="9.140625" style="31"/>
    <col min="7169" max="7169" width="4.42578125" style="31" customWidth="1"/>
    <col min="7170" max="7170" width="14.28515625" style="31" customWidth="1"/>
    <col min="7171" max="7171" width="73.85546875" style="31" customWidth="1"/>
    <col min="7172" max="7172" width="1.7109375" style="31" customWidth="1"/>
    <col min="7173" max="7424" width="9.140625" style="31"/>
    <col min="7425" max="7425" width="4.42578125" style="31" customWidth="1"/>
    <col min="7426" max="7426" width="14.28515625" style="31" customWidth="1"/>
    <col min="7427" max="7427" width="73.85546875" style="31" customWidth="1"/>
    <col min="7428" max="7428" width="1.7109375" style="31" customWidth="1"/>
    <col min="7429" max="7680" width="9.140625" style="31"/>
    <col min="7681" max="7681" width="4.42578125" style="31" customWidth="1"/>
    <col min="7682" max="7682" width="14.28515625" style="31" customWidth="1"/>
    <col min="7683" max="7683" width="73.85546875" style="31" customWidth="1"/>
    <col min="7684" max="7684" width="1.7109375" style="31" customWidth="1"/>
    <col min="7685" max="7936" width="9.140625" style="31"/>
    <col min="7937" max="7937" width="4.42578125" style="31" customWidth="1"/>
    <col min="7938" max="7938" width="14.28515625" style="31" customWidth="1"/>
    <col min="7939" max="7939" width="73.85546875" style="31" customWidth="1"/>
    <col min="7940" max="7940" width="1.7109375" style="31" customWidth="1"/>
    <col min="7941" max="8192" width="9.140625" style="31"/>
    <col min="8193" max="8193" width="4.42578125" style="31" customWidth="1"/>
    <col min="8194" max="8194" width="14.28515625" style="31" customWidth="1"/>
    <col min="8195" max="8195" width="73.85546875" style="31" customWidth="1"/>
    <col min="8196" max="8196" width="1.7109375" style="31" customWidth="1"/>
    <col min="8197" max="8448" width="9.140625" style="31"/>
    <col min="8449" max="8449" width="4.42578125" style="31" customWidth="1"/>
    <col min="8450" max="8450" width="14.28515625" style="31" customWidth="1"/>
    <col min="8451" max="8451" width="73.85546875" style="31" customWidth="1"/>
    <col min="8452" max="8452" width="1.7109375" style="31" customWidth="1"/>
    <col min="8453" max="8704" width="9.140625" style="31"/>
    <col min="8705" max="8705" width="4.42578125" style="31" customWidth="1"/>
    <col min="8706" max="8706" width="14.28515625" style="31" customWidth="1"/>
    <col min="8707" max="8707" width="73.85546875" style="31" customWidth="1"/>
    <col min="8708" max="8708" width="1.7109375" style="31" customWidth="1"/>
    <col min="8709" max="8960" width="9.140625" style="31"/>
    <col min="8961" max="8961" width="4.42578125" style="31" customWidth="1"/>
    <col min="8962" max="8962" width="14.28515625" style="31" customWidth="1"/>
    <col min="8963" max="8963" width="73.85546875" style="31" customWidth="1"/>
    <col min="8964" max="8964" width="1.7109375" style="31" customWidth="1"/>
    <col min="8965" max="9216" width="9.140625" style="31"/>
    <col min="9217" max="9217" width="4.42578125" style="31" customWidth="1"/>
    <col min="9218" max="9218" width="14.28515625" style="31" customWidth="1"/>
    <col min="9219" max="9219" width="73.85546875" style="31" customWidth="1"/>
    <col min="9220" max="9220" width="1.7109375" style="31" customWidth="1"/>
    <col min="9221" max="9472" width="9.140625" style="31"/>
    <col min="9473" max="9473" width="4.42578125" style="31" customWidth="1"/>
    <col min="9474" max="9474" width="14.28515625" style="31" customWidth="1"/>
    <col min="9475" max="9475" width="73.85546875" style="31" customWidth="1"/>
    <col min="9476" max="9476" width="1.7109375" style="31" customWidth="1"/>
    <col min="9477" max="9728" width="9.140625" style="31"/>
    <col min="9729" max="9729" width="4.42578125" style="31" customWidth="1"/>
    <col min="9730" max="9730" width="14.28515625" style="31" customWidth="1"/>
    <col min="9731" max="9731" width="73.85546875" style="31" customWidth="1"/>
    <col min="9732" max="9732" width="1.7109375" style="31" customWidth="1"/>
    <col min="9733" max="9984" width="9.140625" style="31"/>
    <col min="9985" max="9985" width="4.42578125" style="31" customWidth="1"/>
    <col min="9986" max="9986" width="14.28515625" style="31" customWidth="1"/>
    <col min="9987" max="9987" width="73.85546875" style="31" customWidth="1"/>
    <col min="9988" max="9988" width="1.7109375" style="31" customWidth="1"/>
    <col min="9989" max="10240" width="9.140625" style="31"/>
    <col min="10241" max="10241" width="4.42578125" style="31" customWidth="1"/>
    <col min="10242" max="10242" width="14.28515625" style="31" customWidth="1"/>
    <col min="10243" max="10243" width="73.85546875" style="31" customWidth="1"/>
    <col min="10244" max="10244" width="1.7109375" style="31" customWidth="1"/>
    <col min="10245" max="10496" width="9.140625" style="31"/>
    <col min="10497" max="10497" width="4.42578125" style="31" customWidth="1"/>
    <col min="10498" max="10498" width="14.28515625" style="31" customWidth="1"/>
    <col min="10499" max="10499" width="73.85546875" style="31" customWidth="1"/>
    <col min="10500" max="10500" width="1.7109375" style="31" customWidth="1"/>
    <col min="10501" max="10752" width="9.140625" style="31"/>
    <col min="10753" max="10753" width="4.42578125" style="31" customWidth="1"/>
    <col min="10754" max="10754" width="14.28515625" style="31" customWidth="1"/>
    <col min="10755" max="10755" width="73.85546875" style="31" customWidth="1"/>
    <col min="10756" max="10756" width="1.7109375" style="31" customWidth="1"/>
    <col min="10757" max="11008" width="9.140625" style="31"/>
    <col min="11009" max="11009" width="4.42578125" style="31" customWidth="1"/>
    <col min="11010" max="11010" width="14.28515625" style="31" customWidth="1"/>
    <col min="11011" max="11011" width="73.85546875" style="31" customWidth="1"/>
    <col min="11012" max="11012" width="1.7109375" style="31" customWidth="1"/>
    <col min="11013" max="11264" width="9.140625" style="31"/>
    <col min="11265" max="11265" width="4.42578125" style="31" customWidth="1"/>
    <col min="11266" max="11266" width="14.28515625" style="31" customWidth="1"/>
    <col min="11267" max="11267" width="73.85546875" style="31" customWidth="1"/>
    <col min="11268" max="11268" width="1.7109375" style="31" customWidth="1"/>
    <col min="11269" max="11520" width="9.140625" style="31"/>
    <col min="11521" max="11521" width="4.42578125" style="31" customWidth="1"/>
    <col min="11522" max="11522" width="14.28515625" style="31" customWidth="1"/>
    <col min="11523" max="11523" width="73.85546875" style="31" customWidth="1"/>
    <col min="11524" max="11524" width="1.7109375" style="31" customWidth="1"/>
    <col min="11525" max="11776" width="9.140625" style="31"/>
    <col min="11777" max="11777" width="4.42578125" style="31" customWidth="1"/>
    <col min="11778" max="11778" width="14.28515625" style="31" customWidth="1"/>
    <col min="11779" max="11779" width="73.85546875" style="31" customWidth="1"/>
    <col min="11780" max="11780" width="1.7109375" style="31" customWidth="1"/>
    <col min="11781" max="12032" width="9.140625" style="31"/>
    <col min="12033" max="12033" width="4.42578125" style="31" customWidth="1"/>
    <col min="12034" max="12034" width="14.28515625" style="31" customWidth="1"/>
    <col min="12035" max="12035" width="73.85546875" style="31" customWidth="1"/>
    <col min="12036" max="12036" width="1.7109375" style="31" customWidth="1"/>
    <col min="12037" max="12288" width="9.140625" style="31"/>
    <col min="12289" max="12289" width="4.42578125" style="31" customWidth="1"/>
    <col min="12290" max="12290" width="14.28515625" style="31" customWidth="1"/>
    <col min="12291" max="12291" width="73.85546875" style="31" customWidth="1"/>
    <col min="12292" max="12292" width="1.7109375" style="31" customWidth="1"/>
    <col min="12293" max="12544" width="9.140625" style="31"/>
    <col min="12545" max="12545" width="4.42578125" style="31" customWidth="1"/>
    <col min="12546" max="12546" width="14.28515625" style="31" customWidth="1"/>
    <col min="12547" max="12547" width="73.85546875" style="31" customWidth="1"/>
    <col min="12548" max="12548" width="1.7109375" style="31" customWidth="1"/>
    <col min="12549" max="12800" width="9.140625" style="31"/>
    <col min="12801" max="12801" width="4.42578125" style="31" customWidth="1"/>
    <col min="12802" max="12802" width="14.28515625" style="31" customWidth="1"/>
    <col min="12803" max="12803" width="73.85546875" style="31" customWidth="1"/>
    <col min="12804" max="12804" width="1.7109375" style="31" customWidth="1"/>
    <col min="12805" max="13056" width="9.140625" style="31"/>
    <col min="13057" max="13057" width="4.42578125" style="31" customWidth="1"/>
    <col min="13058" max="13058" width="14.28515625" style="31" customWidth="1"/>
    <col min="13059" max="13059" width="73.85546875" style="31" customWidth="1"/>
    <col min="13060" max="13060" width="1.7109375" style="31" customWidth="1"/>
    <col min="13061" max="13312" width="9.140625" style="31"/>
    <col min="13313" max="13313" width="4.42578125" style="31" customWidth="1"/>
    <col min="13314" max="13314" width="14.28515625" style="31" customWidth="1"/>
    <col min="13315" max="13315" width="73.85546875" style="31" customWidth="1"/>
    <col min="13316" max="13316" width="1.7109375" style="31" customWidth="1"/>
    <col min="13317" max="13568" width="9.140625" style="31"/>
    <col min="13569" max="13569" width="4.42578125" style="31" customWidth="1"/>
    <col min="13570" max="13570" width="14.28515625" style="31" customWidth="1"/>
    <col min="13571" max="13571" width="73.85546875" style="31" customWidth="1"/>
    <col min="13572" max="13572" width="1.7109375" style="31" customWidth="1"/>
    <col min="13573" max="13824" width="9.140625" style="31"/>
    <col min="13825" max="13825" width="4.42578125" style="31" customWidth="1"/>
    <col min="13826" max="13826" width="14.28515625" style="31" customWidth="1"/>
    <col min="13827" max="13827" width="73.85546875" style="31" customWidth="1"/>
    <col min="13828" max="13828" width="1.7109375" style="31" customWidth="1"/>
    <col min="13829" max="14080" width="9.140625" style="31"/>
    <col min="14081" max="14081" width="4.42578125" style="31" customWidth="1"/>
    <col min="14082" max="14082" width="14.28515625" style="31" customWidth="1"/>
    <col min="14083" max="14083" width="73.85546875" style="31" customWidth="1"/>
    <col min="14084" max="14084" width="1.7109375" style="31" customWidth="1"/>
    <col min="14085" max="14336" width="9.140625" style="31"/>
    <col min="14337" max="14337" width="4.42578125" style="31" customWidth="1"/>
    <col min="14338" max="14338" width="14.28515625" style="31" customWidth="1"/>
    <col min="14339" max="14339" width="73.85546875" style="31" customWidth="1"/>
    <col min="14340" max="14340" width="1.7109375" style="31" customWidth="1"/>
    <col min="14341" max="14592" width="9.140625" style="31"/>
    <col min="14593" max="14593" width="4.42578125" style="31" customWidth="1"/>
    <col min="14594" max="14594" width="14.28515625" style="31" customWidth="1"/>
    <col min="14595" max="14595" width="73.85546875" style="31" customWidth="1"/>
    <col min="14596" max="14596" width="1.7109375" style="31" customWidth="1"/>
    <col min="14597" max="14848" width="9.140625" style="31"/>
    <col min="14849" max="14849" width="4.42578125" style="31" customWidth="1"/>
    <col min="14850" max="14850" width="14.28515625" style="31" customWidth="1"/>
    <col min="14851" max="14851" width="73.85546875" style="31" customWidth="1"/>
    <col min="14852" max="14852" width="1.7109375" style="31" customWidth="1"/>
    <col min="14853" max="15104" width="9.140625" style="31"/>
    <col min="15105" max="15105" width="4.42578125" style="31" customWidth="1"/>
    <col min="15106" max="15106" width="14.28515625" style="31" customWidth="1"/>
    <col min="15107" max="15107" width="73.85546875" style="31" customWidth="1"/>
    <col min="15108" max="15108" width="1.7109375" style="31" customWidth="1"/>
    <col min="15109" max="15360" width="9.140625" style="31"/>
    <col min="15361" max="15361" width="4.42578125" style="31" customWidth="1"/>
    <col min="15362" max="15362" width="14.28515625" style="31" customWidth="1"/>
    <col min="15363" max="15363" width="73.85546875" style="31" customWidth="1"/>
    <col min="15364" max="15364" width="1.7109375" style="31" customWidth="1"/>
    <col min="15365" max="15616" width="9.140625" style="31"/>
    <col min="15617" max="15617" width="4.42578125" style="31" customWidth="1"/>
    <col min="15618" max="15618" width="14.28515625" style="31" customWidth="1"/>
    <col min="15619" max="15619" width="73.85546875" style="31" customWidth="1"/>
    <col min="15620" max="15620" width="1.7109375" style="31" customWidth="1"/>
    <col min="15621" max="15872" width="9.140625" style="31"/>
    <col min="15873" max="15873" width="4.42578125" style="31" customWidth="1"/>
    <col min="15874" max="15874" width="14.28515625" style="31" customWidth="1"/>
    <col min="15875" max="15875" width="73.85546875" style="31" customWidth="1"/>
    <col min="15876" max="15876" width="1.7109375" style="31" customWidth="1"/>
    <col min="15877" max="16128" width="9.140625" style="31"/>
    <col min="16129" max="16129" width="4.42578125" style="31" customWidth="1"/>
    <col min="16130" max="16130" width="14.28515625" style="31" customWidth="1"/>
    <col min="16131" max="16131" width="73.85546875" style="31" customWidth="1"/>
    <col min="16132" max="16132" width="1.7109375" style="31" customWidth="1"/>
    <col min="16133" max="16384" width="9.140625" style="31"/>
  </cols>
  <sheetData>
    <row r="1" spans="1:4" ht="20.25" customHeight="1" thickTop="1" x14ac:dyDescent="0.25">
      <c r="A1" s="305" t="s">
        <v>52</v>
      </c>
      <c r="B1" s="306"/>
      <c r="C1" s="306"/>
      <c r="D1" s="89"/>
    </row>
    <row r="2" spans="1:4" ht="20.25" customHeight="1" x14ac:dyDescent="0.25">
      <c r="A2" s="307" t="s">
        <v>1181</v>
      </c>
      <c r="B2" s="308"/>
      <c r="C2" s="308"/>
      <c r="D2" s="90"/>
    </row>
    <row r="3" spans="1:4" ht="27" x14ac:dyDescent="0.2">
      <c r="A3" s="298" t="s">
        <v>1185</v>
      </c>
      <c r="B3" s="299"/>
      <c r="C3" s="299"/>
      <c r="D3" s="325"/>
    </row>
    <row r="4" spans="1:4" ht="20.25" customHeight="1" x14ac:dyDescent="0.25">
      <c r="A4" s="326"/>
      <c r="B4" s="327"/>
      <c r="C4" s="327"/>
      <c r="D4" s="90"/>
    </row>
    <row r="5" spans="1:4" ht="20.25" customHeight="1" thickBot="1" x14ac:dyDescent="0.3">
      <c r="A5" s="91" t="s">
        <v>53</v>
      </c>
      <c r="B5" s="92"/>
      <c r="C5" s="93"/>
      <c r="D5" s="94"/>
    </row>
    <row r="6" spans="1:4" ht="15" x14ac:dyDescent="0.2">
      <c r="A6" s="95"/>
      <c r="B6" s="92"/>
      <c r="C6" s="92"/>
      <c r="D6" s="90"/>
    </row>
    <row r="7" spans="1:4" ht="15.75" hidden="1" x14ac:dyDescent="0.25">
      <c r="A7" s="96" t="s">
        <v>20</v>
      </c>
      <c r="B7" s="97" t="s">
        <v>54</v>
      </c>
      <c r="C7" s="92"/>
      <c r="D7" s="90"/>
    </row>
    <row r="8" spans="1:4" ht="27" hidden="1" customHeight="1" thickBot="1" x14ac:dyDescent="0.25">
      <c r="A8" s="98"/>
      <c r="B8" s="328"/>
      <c r="C8" s="328"/>
      <c r="D8" s="90"/>
    </row>
    <row r="9" spans="1:4" ht="15" hidden="1" x14ac:dyDescent="0.2">
      <c r="A9" s="98"/>
      <c r="B9" s="99" t="s">
        <v>55</v>
      </c>
      <c r="C9" s="99"/>
      <c r="D9" s="90"/>
    </row>
    <row r="10" spans="1:4" ht="25.5" hidden="1" customHeight="1" x14ac:dyDescent="0.25">
      <c r="A10" s="98"/>
      <c r="B10" s="100"/>
      <c r="C10" s="99"/>
      <c r="D10" s="90"/>
    </row>
    <row r="11" spans="1:4" ht="46.5" customHeight="1" x14ac:dyDescent="0.2">
      <c r="A11" s="101"/>
      <c r="B11" s="324" t="s">
        <v>56</v>
      </c>
      <c r="C11" s="324"/>
      <c r="D11" s="90"/>
    </row>
    <row r="12" spans="1:4" ht="39.75" customHeight="1" x14ac:dyDescent="0.2">
      <c r="A12" s="102" t="s">
        <v>57</v>
      </c>
      <c r="B12" s="315" t="s">
        <v>415</v>
      </c>
      <c r="C12" s="315"/>
      <c r="D12" s="90"/>
    </row>
    <row r="13" spans="1:4" ht="33.75" hidden="1" customHeight="1" x14ac:dyDescent="0.25">
      <c r="A13" s="96" t="s">
        <v>42</v>
      </c>
      <c r="B13" s="316" t="s">
        <v>58</v>
      </c>
      <c r="C13" s="317"/>
      <c r="D13" s="103"/>
    </row>
    <row r="14" spans="1:4" ht="39" customHeight="1" thickBot="1" x14ac:dyDescent="0.25">
      <c r="A14" s="104"/>
      <c r="B14" s="318"/>
      <c r="C14" s="318"/>
      <c r="D14" s="103"/>
    </row>
    <row r="15" spans="1:4" ht="22.5" customHeight="1" x14ac:dyDescent="0.2">
      <c r="A15" s="104"/>
      <c r="B15" s="105" t="s">
        <v>59</v>
      </c>
      <c r="C15" s="99"/>
      <c r="D15" s="103"/>
    </row>
    <row r="16" spans="1:4" ht="22.5" customHeight="1" thickBot="1" x14ac:dyDescent="0.25">
      <c r="A16" s="104"/>
      <c r="B16" s="319"/>
      <c r="C16" s="319"/>
      <c r="D16" s="103"/>
    </row>
    <row r="17" spans="1:4" ht="27.75" customHeight="1" x14ac:dyDescent="0.2">
      <c r="A17" s="104"/>
      <c r="B17" s="105" t="s">
        <v>60</v>
      </c>
      <c r="C17" s="99"/>
      <c r="D17" s="103"/>
    </row>
    <row r="18" spans="1:4" ht="69" customHeight="1" x14ac:dyDescent="0.2">
      <c r="A18" s="104"/>
      <c r="B18" s="320" t="s">
        <v>61</v>
      </c>
      <c r="C18" s="321"/>
      <c r="D18" s="103"/>
    </row>
    <row r="19" spans="1:4" ht="41.25" customHeight="1" x14ac:dyDescent="0.2">
      <c r="A19" s="102"/>
      <c r="B19" s="322" t="s">
        <v>62</v>
      </c>
      <c r="C19" s="323"/>
      <c r="D19" s="103"/>
    </row>
    <row r="20" spans="1:4" ht="13.9" customHeight="1" x14ac:dyDescent="0.25">
      <c r="B20" s="314" t="s">
        <v>414</v>
      </c>
      <c r="C20" s="314"/>
      <c r="D20" s="106"/>
    </row>
    <row r="21" spans="1:4" ht="6.75" customHeight="1" thickBot="1" x14ac:dyDescent="0.25">
      <c r="A21" s="107"/>
      <c r="B21" s="108"/>
      <c r="C21" s="109"/>
      <c r="D21" s="110"/>
    </row>
    <row r="22" spans="1:4" ht="13.5" thickTop="1" x14ac:dyDescent="0.2"/>
  </sheetData>
  <sheetProtection insertHyperlinks="0" selectLockedCells="1"/>
  <protectedRanges>
    <protectedRange sqref="B20:C20" name="Range4"/>
    <protectedRange sqref="C5" name="Range1"/>
    <protectedRange sqref="B14:C14 B20:C20" name="Range2"/>
    <protectedRange sqref="B16" name="Range3"/>
  </protectedRanges>
  <mergeCells count="13">
    <mergeCell ref="B11:C11"/>
    <mergeCell ref="A1:C1"/>
    <mergeCell ref="A2:C2"/>
    <mergeCell ref="A3:D3"/>
    <mergeCell ref="A4:C4"/>
    <mergeCell ref="B8:C8"/>
    <mergeCell ref="B20:C20"/>
    <mergeCell ref="B12:C12"/>
    <mergeCell ref="B13:C13"/>
    <mergeCell ref="B14:C14"/>
    <mergeCell ref="B16:C16"/>
    <mergeCell ref="B18:C18"/>
    <mergeCell ref="B19:C19"/>
  </mergeCells>
  <hyperlinks>
    <hyperlink ref="B20" r:id="rId1" xr:uid="{00000000-0004-0000-0200-000000000000}"/>
    <hyperlink ref="B20:C20" r:id="rId2" display="VISION.CAFR@vermont.gov" xr:uid="{00000000-0004-0000-0200-000001000000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238125</xdr:rowOff>
                  </from>
                  <to>
                    <xdr:col>1</xdr:col>
                    <xdr:colOff>38100</xdr:colOff>
                    <xdr:row>17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D19"/>
  <sheetViews>
    <sheetView workbookViewId="0">
      <selection activeCell="A3" sqref="A3:B3"/>
    </sheetView>
  </sheetViews>
  <sheetFormatPr defaultRowHeight="12.75" x14ac:dyDescent="0.2"/>
  <cols>
    <col min="1" max="1" width="75.140625" customWidth="1"/>
    <col min="2" max="2" width="14.85546875" customWidth="1"/>
  </cols>
  <sheetData>
    <row r="1" spans="1:4" ht="18" x14ac:dyDescent="0.25">
      <c r="A1" s="308" t="s">
        <v>52</v>
      </c>
      <c r="B1" s="308"/>
      <c r="C1" s="296"/>
      <c r="D1" s="92"/>
    </row>
    <row r="2" spans="1:4" ht="18" x14ac:dyDescent="0.25">
      <c r="A2" s="308" t="s">
        <v>1181</v>
      </c>
      <c r="B2" s="308"/>
      <c r="C2" s="296"/>
      <c r="D2" s="92"/>
    </row>
    <row r="3" spans="1:4" ht="27" x14ac:dyDescent="0.2">
      <c r="A3" s="299" t="s">
        <v>1186</v>
      </c>
      <c r="B3" s="299"/>
      <c r="C3" s="297"/>
      <c r="D3" s="297"/>
    </row>
    <row r="4" spans="1:4" x14ac:dyDescent="0.2">
      <c r="A4" s="329"/>
      <c r="B4" s="329"/>
    </row>
    <row r="7" spans="1:4" x14ac:dyDescent="0.2">
      <c r="A7" s="29" t="s">
        <v>63</v>
      </c>
    </row>
    <row r="8" spans="1:4" x14ac:dyDescent="0.2">
      <c r="A8" s="111" t="s">
        <v>64</v>
      </c>
    </row>
    <row r="9" spans="1:4" ht="20.45" customHeight="1" x14ac:dyDescent="0.2"/>
    <row r="11" spans="1:4" x14ac:dyDescent="0.2">
      <c r="A11" s="115" t="s">
        <v>66</v>
      </c>
      <c r="B11" s="112" t="s">
        <v>51</v>
      </c>
    </row>
    <row r="12" spans="1:4" ht="25.5" x14ac:dyDescent="0.2">
      <c r="A12" s="114" t="s">
        <v>92</v>
      </c>
      <c r="B12" s="113"/>
    </row>
    <row r="18" spans="1:2" x14ac:dyDescent="0.2">
      <c r="A18" s="115" t="s">
        <v>65</v>
      </c>
      <c r="B18" s="112" t="s">
        <v>51</v>
      </c>
    </row>
    <row r="19" spans="1:2" x14ac:dyDescent="0.2">
      <c r="A19" s="114" t="s">
        <v>93</v>
      </c>
      <c r="B19" s="11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11"/>
  <sheetViews>
    <sheetView workbookViewId="0">
      <selection activeCell="A9" sqref="A9"/>
    </sheetView>
  </sheetViews>
  <sheetFormatPr defaultRowHeight="12.75" x14ac:dyDescent="0.2"/>
  <cols>
    <col min="1" max="1" width="16.28515625" customWidth="1"/>
  </cols>
  <sheetData>
    <row r="3" spans="1:1" x14ac:dyDescent="0.2">
      <c r="A3" s="5" t="s">
        <v>5</v>
      </c>
    </row>
    <row r="4" spans="1:1" x14ac:dyDescent="0.2">
      <c r="A4" s="2" t="s">
        <v>6</v>
      </c>
    </row>
    <row r="5" spans="1:1" x14ac:dyDescent="0.2">
      <c r="A5" s="2" t="s">
        <v>7</v>
      </c>
    </row>
    <row r="6" spans="1:1" x14ac:dyDescent="0.2">
      <c r="A6" s="2" t="s">
        <v>8</v>
      </c>
    </row>
    <row r="9" spans="1:1" x14ac:dyDescent="0.2">
      <c r="A9" s="5"/>
    </row>
    <row r="10" spans="1:1" x14ac:dyDescent="0.2">
      <c r="A10" s="2"/>
    </row>
    <row r="11" spans="1:1" x14ac:dyDescent="0.2">
      <c r="A11" s="2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SEFA Data</vt:lpstr>
      <vt:lpstr>Reconciliation</vt:lpstr>
      <vt:lpstr>DropDownData</vt:lpstr>
      <vt:lpstr>Certification</vt:lpstr>
      <vt:lpstr>FEMA &amp; WIC Disclosures</vt:lpstr>
      <vt:lpstr>Lists</vt:lpstr>
      <vt:lpstr>Award_Type</vt:lpstr>
      <vt:lpstr>Certification!Email</vt:lpstr>
      <vt:lpstr>TOT_Fed_Exp</vt:lpstr>
      <vt:lpstr>TOT_Subr_Exp</vt:lpstr>
      <vt:lpstr>TOT_VISION_Exp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</dc:creator>
  <cp:lastModifiedBy>Becker, John</cp:lastModifiedBy>
  <cp:lastPrinted>2015-04-03T19:10:44Z</cp:lastPrinted>
  <dcterms:created xsi:type="dcterms:W3CDTF">1999-05-14T16:09:50Z</dcterms:created>
  <dcterms:modified xsi:type="dcterms:W3CDTF">2024-04-18T12:39:22Z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FA06-0EE1-542B-4684</vt:lpwstr>
  </property>
  <property fmtid="{D5CDD505-2E9C-101B-9397-08002B2CF9AE}" pid="3" name="LINKTEK-LINK-ID=FD80-1567-F0C9-122A%%">
    <vt:lpwstr>2009 sefa master rev1.xls</vt:lpwstr>
  </property>
</Properties>
</file>